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AnuViltrop\Documents\Pagulasabi\projektid\kohanemisprogramm\"/>
    </mc:Choice>
  </mc:AlternateContent>
  <xr:revisionPtr revIDLastSave="0" documentId="13_ncr:1_{E80FAA5D-ABCA-4B3B-8EFB-52ACA79FC2A4}" xr6:coauthVersionLast="47" xr6:coauthVersionMax="47" xr10:uidLastSave="{00000000-0000-0000-0000-000000000000}"/>
  <bookViews>
    <workbookView xWindow="30810" yWindow="2325" windowWidth="21600" windowHeight="11265" tabRatio="757" xr2:uid="{00000000-000D-0000-FFFF-FFFF00000000}"/>
  </bookViews>
  <sheets>
    <sheet name="A. Eelarve" sheetId="11" r:id="rId1"/>
    <sheet name="Nähtamatu leht" sheetId="16" state="hidden" r:id="rId2"/>
  </sheets>
  <definedNames>
    <definedName name="Kinnituskiri" comment="Vali sobiv vastusevariant">'Nähtamatu leht'!$A$12:$A$14</definedName>
    <definedName name="Projekti_valdkond">'A. Eelarve'!$B$10</definedName>
    <definedName name="Valdkond">'Nähtamatu leht'!$A$1:$A$3</definedName>
    <definedName name="Ühik">'Nähtamatu leht'!$A$6:$A$9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6" i="11" l="1"/>
  <c r="G41" i="11" l="1"/>
  <c r="F35" i="11"/>
  <c r="G35" i="11" s="1"/>
  <c r="F34" i="11"/>
  <c r="G40" i="11" l="1"/>
  <c r="G53" i="11"/>
  <c r="G52" i="11"/>
  <c r="G51" i="11"/>
  <c r="G54" i="11"/>
  <c r="G55" i="11"/>
  <c r="G50" i="11"/>
  <c r="G34" i="11" l="1"/>
  <c r="D19" i="11" l="1"/>
  <c r="G44" i="11" l="1"/>
  <c r="G45" i="11"/>
  <c r="G46" i="11"/>
  <c r="G47" i="11"/>
  <c r="G49" i="11"/>
  <c r="G39" i="11"/>
  <c r="G37" i="11"/>
  <c r="G38" i="11" l="1"/>
  <c r="C24" i="11" s="1"/>
  <c r="G42" i="11"/>
  <c r="G33" i="11"/>
  <c r="G56" i="11" l="1"/>
  <c r="G57" i="11" s="1"/>
  <c r="C25" i="11"/>
  <c r="C23" i="11"/>
  <c r="C26" i="11" l="1"/>
  <c r="D23" i="11" l="1"/>
  <c r="D25" i="11"/>
  <c r="D24" i="11"/>
  <c r="C27" i="11" l="1"/>
  <c r="C28" i="11" s="1"/>
  <c r="C17" i="11" s="1"/>
  <c r="C15" i="11" l="1"/>
  <c r="C18" i="11"/>
  <c r="C16" i="11"/>
  <c r="C14" i="11"/>
  <c r="C19"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tc={4E664939-FAB2-4A06-B972-DB419156334C}</author>
    <author>tc={584B82C4-B580-4617-99EF-C35C2E33A094}</author>
  </authors>
  <commentList>
    <comment ref="E36" authorId="0" shapeId="0" xr:uid="{4E664939-FAB2-4A06-B972-DB419156334C}">
      <text>
        <t>[Threaded comment]
Your version of Excel allows you to read this threaded comment; however, any edits to it will get removed if the file is opened in a newer version of Excel. Learn more: https://go.microsoft.com/fwlink/?linkid=870924
Comment:
    ametlikus taotluses muuta kogust</t>
      </text>
    </comment>
    <comment ref="E50" authorId="1" shapeId="0" xr:uid="{584B82C4-B580-4617-99EF-C35C2E33A094}">
      <text>
        <t>[Threaded comment]
Your version of Excel allows you to read this threaded comment; however, any edits to it will get removed if the file is opened in a newer version of Excel. Learn more: https://go.microsoft.com/fwlink/?linkid=870924
Comment:
    24</t>
      </text>
    </comment>
  </commentList>
</comments>
</file>

<file path=xl/sharedStrings.xml><?xml version="1.0" encoding="utf-8"?>
<sst xmlns="http://schemas.openxmlformats.org/spreadsheetml/2006/main" count="140" uniqueCount="118">
  <si>
    <t>Kululiik</t>
  </si>
  <si>
    <t>AMIF</t>
  </si>
  <si>
    <t>Tööjõukulud</t>
  </si>
  <si>
    <t>2.</t>
  </si>
  <si>
    <t>3.</t>
  </si>
  <si>
    <t>Sihtrühmaga seotud tegevused</t>
  </si>
  <si>
    <t>PROJEKTI KULUD KOKKU</t>
  </si>
  <si>
    <t>Rahastamisallikas</t>
  </si>
  <si>
    <t>Summa</t>
  </si>
  <si>
    <t>Riiklik kaasfinantseering</t>
  </si>
  <si>
    <t>Partnerite poolne kaasfinantseering</t>
  </si>
  <si>
    <t>Toetuse saaja omafinanantseering</t>
  </si>
  <si>
    <t>KOKKU</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</si>
  <si>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</si>
  <si>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</si>
  <si>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</si>
  <si>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</si>
  <si>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</si>
  <si>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</si>
  <si>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</si>
  <si>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</si>
  <si>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</si>
  <si>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</si>
  <si>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</si>
  <si>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</si>
  <si>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</si>
  <si>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</si>
  <si>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</si>
  <si>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</si>
  <si>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</si>
  <si>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</si>
  <si>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Toetuse saaja:</t>
  </si>
  <si>
    <t>Projekti valdkond:</t>
  </si>
  <si>
    <t>Projekti käigus saadud muud sissetulekud</t>
  </si>
  <si>
    <t>kuu</t>
  </si>
  <si>
    <t>tk</t>
  </si>
  <si>
    <t>Osakaal %</t>
  </si>
  <si>
    <t>PROJEKTI MAKSUMUS KOKKU</t>
  </si>
  <si>
    <t>Jah</t>
  </si>
  <si>
    <t>Ei</t>
  </si>
  <si>
    <t>Ei kohaldu</t>
  </si>
  <si>
    <t>päev</t>
  </si>
  <si>
    <t>Projekti pealkiri:</t>
  </si>
  <si>
    <t>Tabel 2. Projekti kululiikide koondtabel (EUR)</t>
  </si>
  <si>
    <t>Tabel 1. Projekti tulud allikate lõikes (EUR)</t>
  </si>
  <si>
    <t>Ühiku hind</t>
  </si>
  <si>
    <t>Sõidu- ja lähetuskulud</t>
  </si>
  <si>
    <r>
      <t>Sihtrühmadega seotud kulud</t>
    </r>
    <r>
      <rPr>
        <strike/>
        <sz val="12"/>
        <rFont val="Times New Roman"/>
        <family val="1"/>
        <charset val="186"/>
      </rPr>
      <t xml:space="preserve"> </t>
    </r>
  </si>
  <si>
    <t>Projekti periood:</t>
  </si>
  <si>
    <t>Tabel 3. Projekti detailne eelarve (EUR)</t>
  </si>
  <si>
    <t>Materjalide tõlkekulud</t>
  </si>
  <si>
    <t>Infomaterjalide kujundus ja trükk</t>
  </si>
  <si>
    <t>Koolitustega seonduvad kulud</t>
  </si>
  <si>
    <t>Osalejate käsiraamatu kujundus ja trükk</t>
  </si>
  <si>
    <t>Koolitajate tasu</t>
  </si>
  <si>
    <t>Lastehoid</t>
  </si>
  <si>
    <t>Osalejate sõidukulu</t>
  </si>
  <si>
    <t xml:space="preserve">Koolitusel osalemiseks vajaliku sõidukulu kaetus, sh maakonna ning linnaliinid. Arvestuslikult 40% osalejatest vajavad sõidukulu hüvitamist. Arvestuse aluseks on näidisteekonnad Kiltsi/Vägeva-Tallinn, Tallinn-Tartu; Pärnu-Tallinn. Edasi-tagasi sõit. </t>
  </si>
  <si>
    <t>Osalejate majutuskulu</t>
  </si>
  <si>
    <t>Rahvusvahelise kaitse saanud isikute kohanemisprogramm III</t>
  </si>
  <si>
    <t>01.09.2020-31.12.2022</t>
  </si>
  <si>
    <t>Projektijuht (Pagulasabi)</t>
  </si>
  <si>
    <t>Koolituste koordinaator (IOM)</t>
  </si>
  <si>
    <t>1.1</t>
  </si>
  <si>
    <t>1.2</t>
  </si>
  <si>
    <t>1.3</t>
  </si>
  <si>
    <t>1.4</t>
  </si>
  <si>
    <t>Osaline tööaeg (0,25 kohta), vastutab projekti tervikliku juhtimise, rahastajaga suhtlemise, aruandluse jms korraldamise eest. Töötasu vastavalt Pagulasabi palgatasemele (1323 EUR bruto 2020. aastal), sh sisse on arvestatud iga-aastane töötasu tõus 5% (rakendub iga aasta alguses). Sisaldab kõiki tööjõumakse.</t>
  </si>
  <si>
    <t>Koordinaator (Pagulasabi)</t>
  </si>
  <si>
    <t>Osaline tööaeg (0,75 kohta), vastutab sihtgrupi teavitamise, eel- ja järelintervjuude läbiviimise (vajaduste hindamise ja mõjude hindamise eesmärgil), lastele suunatud tegevuste ja interaktiivsete tegevuste elluviimise jms eest. Töötasu vastavalt Pagulasabi palgatasemele (1323 EUR bruto 2020. aastal), sh sisse on arvestatud iga-aastane töötasu tõus 5% (rakendub iga aasta alguses). Sisaldab kõiki tööjõumakse.</t>
  </si>
  <si>
    <t>Koolituste ning teavitustegevusega kaasnevad kulud, kui tegevus toimub väljaspool Tallinna. Arvestuse aluseks, Tallinn-Tartu-Tallinn; Tallinn-Kiltsi/Vägeva-Tallinn. Arvestuslikult 40 sõitu IOMile ja 20 sõitu Pagulasabile.</t>
  </si>
  <si>
    <t>Kui majutus osutub vajalikuks tulenevalt koolitusega seonduvate tegevuste toimumisest mujal kui Tallinn. Arvestuslikult IOMil 28 korda ja Pagulasabil 12 korda.</t>
  </si>
  <si>
    <t>2.1</t>
  </si>
  <si>
    <t>2.2</t>
  </si>
  <si>
    <t>Infomaterjalide (nt posterid ja infolehed). Vähemalt 4 keeles.</t>
  </si>
  <si>
    <t>Projekti meeskonna ning koolitajate sõidukulu</t>
  </si>
  <si>
    <t>Projekti meeskonna ning koolitajate majutuskulu ning lähetusega seonduvate kulude kaetus</t>
  </si>
  <si>
    <t>Projekti admin-finantsassistant (IOM)</t>
  </si>
  <si>
    <t>2.3</t>
  </si>
  <si>
    <t>Koolitusmaterjalide kulu</t>
  </si>
  <si>
    <t>Koolitusega seotud materjalide kujundus ja trükk</t>
  </si>
  <si>
    <t>Koolitusruumide rent ja toitlustus</t>
  </si>
  <si>
    <t>Lastele ja noortele suunatud tegevuste kulud</t>
  </si>
  <si>
    <t>Koolitus kestab 4 päeva, ühe koolituspäeva pikkuseks on hinnanguliselt 7 tundi. Kokku planeeritud 25 koolitust. Sisaldab ettevalmistusaega ning võimalust kaasata kaks koolitajat vastavalt koolituskavale (kui tegevus kahes grupis). Sisaldab ka suulise tõlke kulu (kui vajalik).</t>
  </si>
  <si>
    <t>0-7 aastaste lastehoid koos toitlustusega. Hinnanguliselt 50% koolitustest vajavad lastehoiu tagamist. Arvestuse aluseks kaks last hoius 4 päeva vältel.</t>
  </si>
  <si>
    <t>Kui osalejate elukoht on mujal kui koolituse toimumiskoht ning edasi-tagasi sõitmine ei ole mõistlik, siis majutuse tagamine koos toitlustusega. Hinnanguliselt 3 ööd/koolitus ning 40% osalejatest vajavad majutust, sh pereliikmed.</t>
  </si>
  <si>
    <t>Interaktiivse tegevusega seotud kulud</t>
  </si>
  <si>
    <t>Sisaldab lastele (7+ aastat) suunatud tegevusega kaasnevaid kulusid, nt materjalide trükk, muuseumipiletid, mängude ja töövahendite (nt pliiatsid, pusled jms) soetamine. Võimaldab ka pileteid saatvale täiskasvanule.</t>
  </si>
  <si>
    <t>Välisekspertide sõidukulud</t>
  </si>
  <si>
    <t>Välisekspertide sõidukulu kaetus, võimalus kaasata koolitajate koolitajaid, kultuurivahendajaid ja vähelevinud keeltes koolituste läbiviijaid. Arvestuse aluseks näidismarsruut Amsterdam-Tallinn-Amsterdam.</t>
  </si>
  <si>
    <t>Tegevuse raames tekkivate kulude vajaduspõhine kaetus: nt muuseumite piletid, linnakaartide soetamine, ühistranspordi kasutamine, toitlustus, ruumi kulu jms.</t>
  </si>
  <si>
    <t>MTÜ Eesti Pagulasabi</t>
  </si>
  <si>
    <t>ASUTUSESISESEKS KASUTAMISEKS</t>
  </si>
  <si>
    <t>Teabevaldaja: Siseministeerium</t>
  </si>
  <si>
    <t>Juurdepääsupiirangu alus: TLS § 28 lg 2 p 13</t>
  </si>
  <si>
    <t xml:space="preserve">Toetuslepingu AMIF2020-12 juurde </t>
  </si>
  <si>
    <t>3.1</t>
  </si>
  <si>
    <t>3.2</t>
  </si>
  <si>
    <t>3.3</t>
  </si>
  <si>
    <t>3.4</t>
  </si>
  <si>
    <t>3.5</t>
  </si>
  <si>
    <t>3.6</t>
  </si>
  <si>
    <t>3.7</t>
  </si>
  <si>
    <t>3.8</t>
  </si>
  <si>
    <t>3.9</t>
  </si>
  <si>
    <t>3.10</t>
  </si>
  <si>
    <t>3.11</t>
  </si>
  <si>
    <t>Projekti tunnus:</t>
  </si>
  <si>
    <t>AMIF2020-12</t>
  </si>
  <si>
    <t>Lõpptähtpäev: 03.09.2095</t>
  </si>
  <si>
    <t>Algkuupäev: 03.09.2020</t>
  </si>
  <si>
    <t>Lisa 2</t>
  </si>
  <si>
    <t>Osaline tööaeg (0,4 kohta), vastutab koolituste koordineerimise, koolitajate leidmise ja haldamise, IOM poolse aruandluse jms eest. Kulu sisaldab endas bruto töötasu (vastavalt ÜRO palgaskaalale) ning tööandja kulusid töötasudeks (panus ÜRO pensionifondi (United Nations Joint Staff Pension Fund - UNJSPF - 15.8%), kompensatsiooniplaan (0.47%), lapsetoetus ja IOMi ravikindlustuse (MSP premium floor) MSPga ühinemise kulu, puhkusetasu, 6% Terminal emolument). Kuivõrd 2021. aastal veebruarist 2022. aasta veebruarini on see ametikoht olnud vakantne, on koolituste koordinaatori töötasu kaetud projektist 16 kuu ulatuses.</t>
  </si>
  <si>
    <t>Info ja koolitusmaterjalide (sh osalejate käsiraamat, koolitusmaterjalid jms) tõlkimine. Kulu arvestuse aluseks on eesti-inglise, eesti/inglise - araabia, eesti-vene, eesti/inglise-türgi, inglise-tamili/farsi/tigre, inglise-pashtuni suunad ning arvestuslikult 100 lk/keel. Arvestuslikult kuni 7 keele tõlge.</t>
  </si>
  <si>
    <t>Koolitusmaterjalide, nt metodoloogilised materjalid, töölehed ning muu materjal, ning diplomite kujundus ja trükk. Arvestuse aluseks kuni 7 keelt.</t>
  </si>
  <si>
    <t>Materjal kujundatakse inglise, vene, araabia, türgi keeles; lisaks mõnes muus trendipõhises keeles, kui selleks on vajadus (nt farsi, pashtuni). Trükk toimub vastavalt komplekteeritud koolitusgruppidele.</t>
  </si>
  <si>
    <t>Sisaldab koolitusruumi, seadmeid ning toiltustust (lõuna ja kohvipausid). Arvestuslikult 25 koolitust (6 inimest grupis). Üks koolitus kestab 4 päeva. Arvestuslikult 70% juhtudel on kasutusel Pagulasabi Tallinna kontori ruumid ning kulud on kaetud tegelike kulude alusel (igakuine ruumidega seotud kogukulu proportsionaalselt koolituspäevade arvuga); muudel juhtudel renditakse koolitusruumid vajaduspõhiselt. Toitlustust pakub Tallinnas Siin &amp; Sääl OÜ (kaasatud partnerina), mujal kasutatakse võimalusel teisi pagulastega seotud ettevõtteid (Köömen, Vao Köök). Vajadusel kaetaks siit ka koolitajate koolitusega seotud rendi- ja toitlustuskulud. Kuivõrd 2020. aastast on suur osa koolitusi toimunud online-kanalites, tasutakse eelarverealt ka e-keskkonna kasutusõigust ning vähendatakse kontaktkoolituste mahtu 75 päevale.</t>
  </si>
  <si>
    <t>Osaline tööaeg (0,3 kohta), koolituste koordinaatori assisteerimine projekti raamatupidamisalastes küsimustes, sh hanked jms. Kulu sisaldab endas bruto töötasu (vastavalt ÜRO palgaskaalale) ning tööandja kulusid töötasudeks (panus ÜRO pensionifondi (United Nations Joint Staff Pension Fund - UNJSPF - 15.8%), kompensatsiooniplaan (0.47%), lapsetoetus ja IOMi ravikindlustuse (MSP premium floor) MSPga ühinemise kulu, puhkusetasu, 6% Terminal emolument). Kuivõrd koolituste koordinaatori ametikoht on olnud 2021. aasta veebruarist 2022. aasta veebruarini vakantne, on projekti admin-finantsassistendi töökoormus projektist olnud planeeritust suurem; kasvades vahepeal 100% tööajast. Keskmine assistendi koormus kogu projekti lõikes on 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</si>
</sst>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0.00000"/>
  </numFmts>
  <fonts count="9"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u/>
      <sz val="11"/>
      <color theme="10"/>
      <name val="Calibri"/>
      <family val="2"/>
      <charset val="186"/>
      <scheme val="minor"/>
    </font>
    <font>
      <b/>
      <i/>
      <sz val="12"/>
      <name val="Times New Roman"/>
      <family val="1"/>
      <charset val="186"/>
    </font>
    <font>
      <sz val="12"/>
      <name val="Times New Roman"/>
      <family val="1"/>
      <charset val="186"/>
    </font>
    <font>
      <strike/>
      <sz val="12"/>
      <name val="Times New Roman"/>
      <family val="1"/>
      <charset val="186"/>
    </font>
  </fonts>
  <fills count="6">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6" tint="0.7999816888943144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5" fillId="0" borderId="0" applyNumberFormat="0" applyFill="0" applyBorder="0" applyAlignment="0" applyProtection="0"/>
  </cellStyleXfs>
  <cellXfs count="70">
    <xf numFmtId="0" fontId="0" fillId="0" borderId="0" xfId="0"/>
    <xf numFmtId="0" fontId="0" fillId="0" borderId="0" xfId="0"/>
    <xf numFmtId="0" fontId="2" fillId="0" borderId="0" xfId="0" applyFont="1"/>
    <xf numFmtId="0" fontId="2" fillId="0" borderId="0" xfId="0" applyFont="1" applyProtection="1">
      <protection locked="0"/>
    </xf>
    <xf numFmtId="0" fontId="2" fillId="0" borderId="1" xfId="0" applyFont="1" applyBorder="1" applyProtection="1">
      <protection locked="0" hidden="1"/>
    </xf>
    <xf numFmtId="0" fontId="2" fillId="0" borderId="0" xfId="0" applyFont="1" applyProtection="1">
      <protection locked="0" hidden="1"/>
    </xf>
    <xf numFmtId="0" fontId="2" fillId="0" borderId="0" xfId="0" applyFont="1" applyBorder="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0" borderId="1" xfId="0" applyFont="1" applyBorder="1" applyProtection="1">
      <protection hidden="1"/>
    </xf>
    <xf numFmtId="0" fontId="2" fillId="0" borderId="1" xfId="0" applyFont="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6"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4" fontId="2" fillId="0" borderId="1" xfId="0" applyNumberFormat="1" applyFont="1" applyBorder="1" applyProtection="1">
      <protection hidden="1"/>
    </xf>
    <xf numFmtId="4" fontId="2" fillId="5" borderId="1" xfId="0" applyNumberFormat="1" applyFont="1" applyFill="1" applyBorder="1" applyProtection="1">
      <protection locked="0" hidden="1"/>
    </xf>
    <xf numFmtId="4" fontId="3" fillId="4"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0" fontId="7" fillId="0" borderId="0" xfId="0" applyFont="1" applyProtection="1">
      <protection hidden="1"/>
    </xf>
    <xf numFmtId="0" fontId="7" fillId="0" borderId="1" xfId="0" applyFont="1" applyBorder="1" applyProtection="1">
      <protection hidden="1"/>
    </xf>
    <xf numFmtId="0" fontId="2" fillId="0" borderId="0" xfId="0" applyFont="1" applyAlignment="1" applyProtection="1">
      <alignment horizontal="right"/>
      <protection locked="0"/>
    </xf>
    <xf numFmtId="2" fontId="2" fillId="0" borderId="1" xfId="0" applyNumberFormat="1" applyFont="1" applyBorder="1" applyProtection="1">
      <protection locked="0" hidden="1"/>
    </xf>
    <xf numFmtId="0" fontId="2" fillId="0" borderId="1" xfId="0" applyFont="1" applyBorder="1" applyAlignment="1" applyProtection="1">
      <alignment wrapText="1"/>
      <protection locked="0" hidden="1"/>
    </xf>
    <xf numFmtId="0" fontId="2" fillId="5" borderId="1" xfId="0" applyFont="1" applyFill="1" applyBorder="1" applyProtection="1">
      <protection locked="0" hidden="1"/>
    </xf>
    <xf numFmtId="49" fontId="3" fillId="0" borderId="1" xfId="0" applyNumberFormat="1" applyFont="1" applyBorder="1" applyProtection="1">
      <protection locked="0" hidden="1"/>
    </xf>
    <xf numFmtId="49" fontId="3" fillId="2" borderId="1" xfId="0" applyNumberFormat="1" applyFont="1" applyFill="1" applyBorder="1" applyProtection="1">
      <protection hidden="1"/>
    </xf>
    <xf numFmtId="49" fontId="3" fillId="5" borderId="1" xfId="0" applyNumberFormat="1" applyFont="1" applyFill="1" applyBorder="1" applyProtection="1">
      <protection locked="0" hidden="1"/>
    </xf>
    <xf numFmtId="2" fontId="2" fillId="0" borderId="0" xfId="0" applyNumberFormat="1" applyFont="1" applyProtection="1">
      <protection locked="0"/>
    </xf>
    <xf numFmtId="4" fontId="2" fillId="0" borderId="0" xfId="0" applyNumberFormat="1" applyFont="1" applyProtection="1">
      <protection hidden="1"/>
    </xf>
    <xf numFmtId="49" fontId="3" fillId="0" borderId="1" xfId="0" applyNumberFormat="1" applyFont="1" applyFill="1" applyBorder="1" applyProtection="1">
      <protection locked="0" hidden="1"/>
    </xf>
    <xf numFmtId="0" fontId="2" fillId="0" borderId="1" xfId="0" applyFont="1" applyFill="1" applyBorder="1" applyProtection="1">
      <protection locked="0" hidden="1"/>
    </xf>
    <xf numFmtId="0" fontId="2" fillId="0" borderId="1" xfId="0" applyFont="1" applyFill="1" applyBorder="1" applyAlignment="1" applyProtection="1">
      <alignment wrapText="1"/>
      <protection locked="0" hidden="1"/>
    </xf>
    <xf numFmtId="2" fontId="2" fillId="0" borderId="1" xfId="0" applyNumberFormat="1" applyFont="1" applyFill="1" applyBorder="1" applyProtection="1">
      <protection locked="0" hidden="1"/>
    </xf>
    <xf numFmtId="4" fontId="2" fillId="0" borderId="1" xfId="0" applyNumberFormat="1" applyFont="1" applyFill="1" applyBorder="1" applyProtection="1">
      <protection locked="0" hidden="1"/>
    </xf>
    <xf numFmtId="0" fontId="2" fillId="0" borderId="0" xfId="0" applyFont="1" applyFill="1" applyProtection="1">
      <protection locked="0" hidden="1"/>
    </xf>
    <xf numFmtId="0" fontId="0" fillId="2" borderId="4" xfId="0" applyFont="1" applyFill="1" applyBorder="1" applyAlignment="1" applyProtection="1">
      <protection hidden="1"/>
    </xf>
    <xf numFmtId="0" fontId="2" fillId="0" borderId="0" xfId="0" applyFont="1" applyAlignment="1" applyProtection="1">
      <alignment wrapText="1"/>
      <protection locked="0" hidden="1"/>
    </xf>
    <xf numFmtId="0" fontId="2" fillId="0" borderId="0" xfId="0" applyFont="1" applyAlignment="1">
      <alignment horizontal="justify" vertical="center"/>
    </xf>
    <xf numFmtId="4" fontId="2" fillId="0" borderId="0" xfId="0" applyNumberFormat="1" applyFont="1" applyProtection="1">
      <protection locked="0" hidden="1"/>
    </xf>
    <xf numFmtId="0" fontId="4" fillId="0" borderId="5"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6" fillId="0" borderId="5"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4" borderId="2" xfId="0" applyFont="1" applyFill="1" applyBorder="1" applyAlignment="1" applyProtection="1">
      <protection hidden="1"/>
    </xf>
    <xf numFmtId="0" fontId="1" fillId="4"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166" fontId="2" fillId="0" borderId="0" xfId="0" applyNumberFormat="1" applyFont="1" applyProtection="1">
      <protection locked="0" hidden="1"/>
    </xf>
  </cellXfs>
  <cellStyles count="2">
    <cellStyle name="Hyperlink" xfId="1" builtinId="8"/>
    <cellStyle name="Normal" xfId="0" builtinId="0"/>
  </cellStyles>
  <dxfs count="4">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2203979</xdr:colOff>
      <xdr:row>7</xdr:row>
      <xdr:rowOff>30426</xdr:rowOff>
    </xdr:from>
    <xdr:to>
      <xdr:col>2</xdr:col>
      <xdr:colOff>1075340</xdr:colOff>
      <xdr:row>11</xdr:row>
      <xdr:rowOff>83306</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13729" y="1530614"/>
          <a:ext cx="1231974" cy="859331"/>
        </a:xfrm>
        <a:prstGeom prst="rect">
          <a:avLst/>
        </a:prstGeom>
      </xdr:spPr>
    </xdr:pic>
    <xdr:clientData/>
  </xdr:twoCellAnchor>
  <xdr:twoCellAnchor editAs="oneCell">
    <xdr:from>
      <xdr:col>2</xdr:col>
      <xdr:colOff>1231634</xdr:colOff>
      <xdr:row>7</xdr:row>
      <xdr:rowOff>17042</xdr:rowOff>
    </xdr:from>
    <xdr:to>
      <xdr:col>2</xdr:col>
      <xdr:colOff>2821290</xdr:colOff>
      <xdr:row>11</xdr:row>
      <xdr:rowOff>29854</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98822" y="1517230"/>
          <a:ext cx="1589656" cy="82561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Martin Eber" id="{D98000F8-4943-41EF-B095-3BB0E1F11E1F}" userId="Martin Eber"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36" dT="2022-01-31T13:28:22.98" personId="{D98000F8-4943-41EF-B095-3BB0E1F11E1F}" id="{4E664939-FAB2-4A06-B972-DB419156334C}">
    <text>ametlikus taotluses muuta kogust</text>
  </threadedComment>
  <threadedComment ref="E50" dT="2022-01-31T13:45:34.32" personId="{D98000F8-4943-41EF-B095-3BB0E1F11E1F}" id="{584B82C4-B580-4617-99EF-C35C2E33A094}">
    <text>24</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4"/>
  <sheetViews>
    <sheetView tabSelected="1" topLeftCell="A10" zoomScale="90" zoomScaleNormal="90" workbookViewId="0">
      <selection activeCell="C74" sqref="C74"/>
    </sheetView>
  </sheetViews>
  <sheetFormatPr defaultColWidth="8.85546875" defaultRowHeight="15.75" x14ac:dyDescent="0.25"/>
  <cols>
    <col min="1" max="1" width="27.140625" style="3" customWidth="1"/>
    <col min="2" max="2" width="35.42578125" style="3" customWidth="1"/>
    <col min="3" max="3" width="45.140625" style="3" customWidth="1"/>
    <col min="4" max="4" width="18" style="3" customWidth="1"/>
    <col min="5" max="5" width="12.42578125" style="3" bestFit="1" customWidth="1"/>
    <col min="6" max="6" width="21.42578125" style="3" customWidth="1"/>
    <col min="7" max="7" width="12.42578125" style="3" bestFit="1" customWidth="1"/>
    <col min="8" max="8" width="11" style="3" bestFit="1" customWidth="1"/>
    <col min="9" max="9" width="9.5703125" style="3" bestFit="1" customWidth="1"/>
    <col min="10" max="252" width="9.140625" style="3"/>
    <col min="253" max="253" width="32.140625" style="3" bestFit="1" customWidth="1"/>
    <col min="254" max="254" width="21.42578125" style="3" bestFit="1" customWidth="1"/>
    <col min="255" max="255" width="11.42578125" style="3" bestFit="1" customWidth="1"/>
    <col min="256" max="256" width="12.42578125" style="3" bestFit="1" customWidth="1"/>
    <col min="257" max="257" width="10.42578125" style="3" bestFit="1" customWidth="1"/>
    <col min="258" max="259" width="9.140625" style="3"/>
    <col min="260" max="260" width="15.85546875" style="3" customWidth="1"/>
    <col min="261" max="508" width="9.140625" style="3"/>
    <col min="509" max="509" width="32.140625" style="3" bestFit="1" customWidth="1"/>
    <col min="510" max="510" width="21.42578125" style="3" bestFit="1" customWidth="1"/>
    <col min="511" max="511" width="11.42578125" style="3" bestFit="1" customWidth="1"/>
    <col min="512" max="512" width="12.42578125" style="3" bestFit="1" customWidth="1"/>
    <col min="513" max="513" width="10.42578125" style="3" bestFit="1" customWidth="1"/>
    <col min="514" max="515" width="9.140625" style="3"/>
    <col min="516" max="516" width="15.85546875" style="3" customWidth="1"/>
    <col min="517" max="764" width="9.140625" style="3"/>
    <col min="765" max="765" width="32.140625" style="3" bestFit="1" customWidth="1"/>
    <col min="766" max="766" width="21.42578125" style="3" bestFit="1" customWidth="1"/>
    <col min="767" max="767" width="11.42578125" style="3" bestFit="1" customWidth="1"/>
    <col min="768" max="768" width="12.42578125" style="3" bestFit="1" customWidth="1"/>
    <col min="769" max="769" width="10.42578125" style="3" bestFit="1" customWidth="1"/>
    <col min="770" max="771" width="9.140625" style="3"/>
    <col min="772" max="772" width="15.85546875" style="3" customWidth="1"/>
    <col min="773" max="1020" width="9.140625" style="3"/>
    <col min="1021" max="1021" width="32.140625" style="3" bestFit="1" customWidth="1"/>
    <col min="1022" max="1022" width="21.42578125" style="3" bestFit="1" customWidth="1"/>
    <col min="1023" max="1023" width="11.42578125" style="3" bestFit="1" customWidth="1"/>
    <col min="1024" max="1024" width="12.42578125" style="3" bestFit="1" customWidth="1"/>
    <col min="1025" max="1025" width="10.42578125" style="3" bestFit="1" customWidth="1"/>
    <col min="1026" max="1027" width="9.140625" style="3"/>
    <col min="1028" max="1028" width="15.85546875" style="3" customWidth="1"/>
    <col min="1029" max="1276" width="9.140625" style="3"/>
    <col min="1277" max="1277" width="32.140625" style="3" bestFit="1" customWidth="1"/>
    <col min="1278" max="1278" width="21.42578125" style="3" bestFit="1" customWidth="1"/>
    <col min="1279" max="1279" width="11.42578125" style="3" bestFit="1" customWidth="1"/>
    <col min="1280" max="1280" width="12.42578125" style="3" bestFit="1" customWidth="1"/>
    <col min="1281" max="1281" width="10.42578125" style="3" bestFit="1" customWidth="1"/>
    <col min="1282" max="1283" width="9.140625" style="3"/>
    <col min="1284" max="1284" width="15.85546875" style="3" customWidth="1"/>
    <col min="1285" max="1532" width="9.140625" style="3"/>
    <col min="1533" max="1533" width="32.140625" style="3" bestFit="1" customWidth="1"/>
    <col min="1534" max="1534" width="21.42578125" style="3" bestFit="1" customWidth="1"/>
    <col min="1535" max="1535" width="11.42578125" style="3" bestFit="1" customWidth="1"/>
    <col min="1536" max="1536" width="12.42578125" style="3" bestFit="1" customWidth="1"/>
    <col min="1537" max="1537" width="10.42578125" style="3" bestFit="1" customWidth="1"/>
    <col min="1538" max="1539" width="9.140625" style="3"/>
    <col min="1540" max="1540" width="15.85546875" style="3" customWidth="1"/>
    <col min="1541" max="1788" width="9.140625" style="3"/>
    <col min="1789" max="1789" width="32.140625" style="3" bestFit="1" customWidth="1"/>
    <col min="1790" max="1790" width="21.42578125" style="3" bestFit="1" customWidth="1"/>
    <col min="1791" max="1791" width="11.42578125" style="3" bestFit="1" customWidth="1"/>
    <col min="1792" max="1792" width="12.42578125" style="3" bestFit="1" customWidth="1"/>
    <col min="1793" max="1793" width="10.42578125" style="3" bestFit="1" customWidth="1"/>
    <col min="1794" max="1795" width="9.140625" style="3"/>
    <col min="1796" max="1796" width="15.85546875" style="3" customWidth="1"/>
    <col min="1797" max="2044" width="9.140625" style="3"/>
    <col min="2045" max="2045" width="32.140625" style="3" bestFit="1" customWidth="1"/>
    <col min="2046" max="2046" width="21.42578125" style="3" bestFit="1" customWidth="1"/>
    <col min="2047" max="2047" width="11.42578125" style="3" bestFit="1" customWidth="1"/>
    <col min="2048" max="2048" width="12.42578125" style="3" bestFit="1" customWidth="1"/>
    <col min="2049" max="2049" width="10.42578125" style="3" bestFit="1" customWidth="1"/>
    <col min="2050" max="2051" width="9.140625" style="3"/>
    <col min="2052" max="2052" width="15.85546875" style="3" customWidth="1"/>
    <col min="2053" max="2300" width="9.140625" style="3"/>
    <col min="2301" max="2301" width="32.140625" style="3" bestFit="1" customWidth="1"/>
    <col min="2302" max="2302" width="21.42578125" style="3" bestFit="1" customWidth="1"/>
    <col min="2303" max="2303" width="11.42578125" style="3" bestFit="1" customWidth="1"/>
    <col min="2304" max="2304" width="12.42578125" style="3" bestFit="1" customWidth="1"/>
    <col min="2305" max="2305" width="10.42578125" style="3" bestFit="1" customWidth="1"/>
    <col min="2306" max="2307" width="9.140625" style="3"/>
    <col min="2308" max="2308" width="15.85546875" style="3" customWidth="1"/>
    <col min="2309" max="2556" width="9.140625" style="3"/>
    <col min="2557" max="2557" width="32.140625" style="3" bestFit="1" customWidth="1"/>
    <col min="2558" max="2558" width="21.42578125" style="3" bestFit="1" customWidth="1"/>
    <col min="2559" max="2559" width="11.42578125" style="3" bestFit="1" customWidth="1"/>
    <col min="2560" max="2560" width="12.42578125" style="3" bestFit="1" customWidth="1"/>
    <col min="2561" max="2561" width="10.42578125" style="3" bestFit="1" customWidth="1"/>
    <col min="2562" max="2563" width="9.140625" style="3"/>
    <col min="2564" max="2564" width="15.85546875" style="3" customWidth="1"/>
    <col min="2565" max="2812" width="9.140625" style="3"/>
    <col min="2813" max="2813" width="32.140625" style="3" bestFit="1" customWidth="1"/>
    <col min="2814" max="2814" width="21.42578125" style="3" bestFit="1" customWidth="1"/>
    <col min="2815" max="2815" width="11.42578125" style="3" bestFit="1" customWidth="1"/>
    <col min="2816" max="2816" width="12.42578125" style="3" bestFit="1" customWidth="1"/>
    <col min="2817" max="2817" width="10.42578125" style="3" bestFit="1" customWidth="1"/>
    <col min="2818" max="2819" width="9.140625" style="3"/>
    <col min="2820" max="2820" width="15.85546875" style="3" customWidth="1"/>
    <col min="2821" max="3068" width="9.140625" style="3"/>
    <col min="3069" max="3069" width="32.140625" style="3" bestFit="1" customWidth="1"/>
    <col min="3070" max="3070" width="21.42578125" style="3" bestFit="1" customWidth="1"/>
    <col min="3071" max="3071" width="11.42578125" style="3" bestFit="1" customWidth="1"/>
    <col min="3072" max="3072" width="12.42578125" style="3" bestFit="1" customWidth="1"/>
    <col min="3073" max="3073" width="10.42578125" style="3" bestFit="1" customWidth="1"/>
    <col min="3074" max="3075" width="9.140625" style="3"/>
    <col min="3076" max="3076" width="15.85546875" style="3" customWidth="1"/>
    <col min="3077" max="3324" width="9.140625" style="3"/>
    <col min="3325" max="3325" width="32.140625" style="3" bestFit="1" customWidth="1"/>
    <col min="3326" max="3326" width="21.42578125" style="3" bestFit="1" customWidth="1"/>
    <col min="3327" max="3327" width="11.42578125" style="3" bestFit="1" customWidth="1"/>
    <col min="3328" max="3328" width="12.42578125" style="3" bestFit="1" customWidth="1"/>
    <col min="3329" max="3329" width="10.42578125" style="3" bestFit="1" customWidth="1"/>
    <col min="3330" max="3331" width="9.140625" style="3"/>
    <col min="3332" max="3332" width="15.85546875" style="3" customWidth="1"/>
    <col min="3333" max="3580" width="9.140625" style="3"/>
    <col min="3581" max="3581" width="32.140625" style="3" bestFit="1" customWidth="1"/>
    <col min="3582" max="3582" width="21.42578125" style="3" bestFit="1" customWidth="1"/>
    <col min="3583" max="3583" width="11.42578125" style="3" bestFit="1" customWidth="1"/>
    <col min="3584" max="3584" width="12.42578125" style="3" bestFit="1" customWidth="1"/>
    <col min="3585" max="3585" width="10.42578125" style="3" bestFit="1" customWidth="1"/>
    <col min="3586" max="3587" width="9.140625" style="3"/>
    <col min="3588" max="3588" width="15.85546875" style="3" customWidth="1"/>
    <col min="3589" max="3836" width="9.140625" style="3"/>
    <col min="3837" max="3837" width="32.140625" style="3" bestFit="1" customWidth="1"/>
    <col min="3838" max="3838" width="21.42578125" style="3" bestFit="1" customWidth="1"/>
    <col min="3839" max="3839" width="11.42578125" style="3" bestFit="1" customWidth="1"/>
    <col min="3840" max="3840" width="12.42578125" style="3" bestFit="1" customWidth="1"/>
    <col min="3841" max="3841" width="10.42578125" style="3" bestFit="1" customWidth="1"/>
    <col min="3842" max="3843" width="9.140625" style="3"/>
    <col min="3844" max="3844" width="15.85546875" style="3" customWidth="1"/>
    <col min="3845" max="4092" width="9.140625" style="3"/>
    <col min="4093" max="4093" width="32.140625" style="3" bestFit="1" customWidth="1"/>
    <col min="4094" max="4094" width="21.42578125" style="3" bestFit="1" customWidth="1"/>
    <col min="4095" max="4095" width="11.42578125" style="3" bestFit="1" customWidth="1"/>
    <col min="4096" max="4096" width="12.42578125" style="3" bestFit="1" customWidth="1"/>
    <col min="4097" max="4097" width="10.42578125" style="3" bestFit="1" customWidth="1"/>
    <col min="4098" max="4099" width="9.140625" style="3"/>
    <col min="4100" max="4100" width="15.85546875" style="3" customWidth="1"/>
    <col min="4101" max="4348" width="9.140625" style="3"/>
    <col min="4349" max="4349" width="32.140625" style="3" bestFit="1" customWidth="1"/>
    <col min="4350" max="4350" width="21.42578125" style="3" bestFit="1" customWidth="1"/>
    <col min="4351" max="4351" width="11.42578125" style="3" bestFit="1" customWidth="1"/>
    <col min="4352" max="4352" width="12.42578125" style="3" bestFit="1" customWidth="1"/>
    <col min="4353" max="4353" width="10.42578125" style="3" bestFit="1" customWidth="1"/>
    <col min="4354" max="4355" width="9.140625" style="3"/>
    <col min="4356" max="4356" width="15.85546875" style="3" customWidth="1"/>
    <col min="4357" max="4604" width="9.140625" style="3"/>
    <col min="4605" max="4605" width="32.140625" style="3" bestFit="1" customWidth="1"/>
    <col min="4606" max="4606" width="21.42578125" style="3" bestFit="1" customWidth="1"/>
    <col min="4607" max="4607" width="11.42578125" style="3" bestFit="1" customWidth="1"/>
    <col min="4608" max="4608" width="12.42578125" style="3" bestFit="1" customWidth="1"/>
    <col min="4609" max="4609" width="10.42578125" style="3" bestFit="1" customWidth="1"/>
    <col min="4610" max="4611" width="9.140625" style="3"/>
    <col min="4612" max="4612" width="15.85546875" style="3" customWidth="1"/>
    <col min="4613" max="4860" width="9.140625" style="3"/>
    <col min="4861" max="4861" width="32.140625" style="3" bestFit="1" customWidth="1"/>
    <col min="4862" max="4862" width="21.42578125" style="3" bestFit="1" customWidth="1"/>
    <col min="4863" max="4863" width="11.42578125" style="3" bestFit="1" customWidth="1"/>
    <col min="4864" max="4864" width="12.42578125" style="3" bestFit="1" customWidth="1"/>
    <col min="4865" max="4865" width="10.42578125" style="3" bestFit="1" customWidth="1"/>
    <col min="4866" max="4867" width="9.140625" style="3"/>
    <col min="4868" max="4868" width="15.85546875" style="3" customWidth="1"/>
    <col min="4869" max="5116" width="9.140625" style="3"/>
    <col min="5117" max="5117" width="32.140625" style="3" bestFit="1" customWidth="1"/>
    <col min="5118" max="5118" width="21.42578125" style="3" bestFit="1" customWidth="1"/>
    <col min="5119" max="5119" width="11.42578125" style="3" bestFit="1" customWidth="1"/>
    <col min="5120" max="5120" width="12.42578125" style="3" bestFit="1" customWidth="1"/>
    <col min="5121" max="5121" width="10.42578125" style="3" bestFit="1" customWidth="1"/>
    <col min="5122" max="5123" width="9.140625" style="3"/>
    <col min="5124" max="5124" width="15.85546875" style="3" customWidth="1"/>
    <col min="5125" max="5372" width="9.140625" style="3"/>
    <col min="5373" max="5373" width="32.140625" style="3" bestFit="1" customWidth="1"/>
    <col min="5374" max="5374" width="21.42578125" style="3" bestFit="1" customWidth="1"/>
    <col min="5375" max="5375" width="11.42578125" style="3" bestFit="1" customWidth="1"/>
    <col min="5376" max="5376" width="12.42578125" style="3" bestFit="1" customWidth="1"/>
    <col min="5377" max="5377" width="10.42578125" style="3" bestFit="1" customWidth="1"/>
    <col min="5378" max="5379" width="9.140625" style="3"/>
    <col min="5380" max="5380" width="15.85546875" style="3" customWidth="1"/>
    <col min="5381" max="5628" width="9.140625" style="3"/>
    <col min="5629" max="5629" width="32.140625" style="3" bestFit="1" customWidth="1"/>
    <col min="5630" max="5630" width="21.42578125" style="3" bestFit="1" customWidth="1"/>
    <col min="5631" max="5631" width="11.42578125" style="3" bestFit="1" customWidth="1"/>
    <col min="5632" max="5632" width="12.42578125" style="3" bestFit="1" customWidth="1"/>
    <col min="5633" max="5633" width="10.42578125" style="3" bestFit="1" customWidth="1"/>
    <col min="5634" max="5635" width="9.140625" style="3"/>
    <col min="5636" max="5636" width="15.85546875" style="3" customWidth="1"/>
    <col min="5637" max="5884" width="9.140625" style="3"/>
    <col min="5885" max="5885" width="32.140625" style="3" bestFit="1" customWidth="1"/>
    <col min="5886" max="5886" width="21.42578125" style="3" bestFit="1" customWidth="1"/>
    <col min="5887" max="5887" width="11.42578125" style="3" bestFit="1" customWidth="1"/>
    <col min="5888" max="5888" width="12.42578125" style="3" bestFit="1" customWidth="1"/>
    <col min="5889" max="5889" width="10.42578125" style="3" bestFit="1" customWidth="1"/>
    <col min="5890" max="5891" width="9.140625" style="3"/>
    <col min="5892" max="5892" width="15.85546875" style="3" customWidth="1"/>
    <col min="5893" max="6140" width="9.140625" style="3"/>
    <col min="6141" max="6141" width="32.140625" style="3" bestFit="1" customWidth="1"/>
    <col min="6142" max="6142" width="21.42578125" style="3" bestFit="1" customWidth="1"/>
    <col min="6143" max="6143" width="11.42578125" style="3" bestFit="1" customWidth="1"/>
    <col min="6144" max="6144" width="12.42578125" style="3" bestFit="1" customWidth="1"/>
    <col min="6145" max="6145" width="10.42578125" style="3" bestFit="1" customWidth="1"/>
    <col min="6146" max="6147" width="9.140625" style="3"/>
    <col min="6148" max="6148" width="15.85546875" style="3" customWidth="1"/>
    <col min="6149" max="6396" width="9.140625" style="3"/>
    <col min="6397" max="6397" width="32.140625" style="3" bestFit="1" customWidth="1"/>
    <col min="6398" max="6398" width="21.42578125" style="3" bestFit="1" customWidth="1"/>
    <col min="6399" max="6399" width="11.42578125" style="3" bestFit="1" customWidth="1"/>
    <col min="6400" max="6400" width="12.42578125" style="3" bestFit="1" customWidth="1"/>
    <col min="6401" max="6401" width="10.42578125" style="3" bestFit="1" customWidth="1"/>
    <col min="6402" max="6403" width="9.140625" style="3"/>
    <col min="6404" max="6404" width="15.85546875" style="3" customWidth="1"/>
    <col min="6405" max="6652" width="9.140625" style="3"/>
    <col min="6653" max="6653" width="32.140625" style="3" bestFit="1" customWidth="1"/>
    <col min="6654" max="6654" width="21.42578125" style="3" bestFit="1" customWidth="1"/>
    <col min="6655" max="6655" width="11.42578125" style="3" bestFit="1" customWidth="1"/>
    <col min="6656" max="6656" width="12.42578125" style="3" bestFit="1" customWidth="1"/>
    <col min="6657" max="6657" width="10.42578125" style="3" bestFit="1" customWidth="1"/>
    <col min="6658" max="6659" width="9.140625" style="3"/>
    <col min="6660" max="6660" width="15.85546875" style="3" customWidth="1"/>
    <col min="6661" max="6908" width="9.140625" style="3"/>
    <col min="6909" max="6909" width="32.140625" style="3" bestFit="1" customWidth="1"/>
    <col min="6910" max="6910" width="21.42578125" style="3" bestFit="1" customWidth="1"/>
    <col min="6911" max="6911" width="11.42578125" style="3" bestFit="1" customWidth="1"/>
    <col min="6912" max="6912" width="12.42578125" style="3" bestFit="1" customWidth="1"/>
    <col min="6913" max="6913" width="10.42578125" style="3" bestFit="1" customWidth="1"/>
    <col min="6914" max="6915" width="9.140625" style="3"/>
    <col min="6916" max="6916" width="15.85546875" style="3" customWidth="1"/>
    <col min="6917" max="7164" width="9.140625" style="3"/>
    <col min="7165" max="7165" width="32.140625" style="3" bestFit="1" customWidth="1"/>
    <col min="7166" max="7166" width="21.42578125" style="3" bestFit="1" customWidth="1"/>
    <col min="7167" max="7167" width="11.42578125" style="3" bestFit="1" customWidth="1"/>
    <col min="7168" max="7168" width="12.42578125" style="3" bestFit="1" customWidth="1"/>
    <col min="7169" max="7169" width="10.42578125" style="3" bestFit="1" customWidth="1"/>
    <col min="7170" max="7171" width="9.140625" style="3"/>
    <col min="7172" max="7172" width="15.85546875" style="3" customWidth="1"/>
    <col min="7173" max="7420" width="9.140625" style="3"/>
    <col min="7421" max="7421" width="32.140625" style="3" bestFit="1" customWidth="1"/>
    <col min="7422" max="7422" width="21.42578125" style="3" bestFit="1" customWidth="1"/>
    <col min="7423" max="7423" width="11.42578125" style="3" bestFit="1" customWidth="1"/>
    <col min="7424" max="7424" width="12.42578125" style="3" bestFit="1" customWidth="1"/>
    <col min="7425" max="7425" width="10.42578125" style="3" bestFit="1" customWidth="1"/>
    <col min="7426" max="7427" width="9.140625" style="3"/>
    <col min="7428" max="7428" width="15.85546875" style="3" customWidth="1"/>
    <col min="7429" max="7676" width="9.140625" style="3"/>
    <col min="7677" max="7677" width="32.140625" style="3" bestFit="1" customWidth="1"/>
    <col min="7678" max="7678" width="21.42578125" style="3" bestFit="1" customWidth="1"/>
    <col min="7679" max="7679" width="11.42578125" style="3" bestFit="1" customWidth="1"/>
    <col min="7680" max="7680" width="12.42578125" style="3" bestFit="1" customWidth="1"/>
    <col min="7681" max="7681" width="10.42578125" style="3" bestFit="1" customWidth="1"/>
    <col min="7682" max="7683" width="9.140625" style="3"/>
    <col min="7684" max="7684" width="15.85546875" style="3" customWidth="1"/>
    <col min="7685" max="7932" width="9.140625" style="3"/>
    <col min="7933" max="7933" width="32.140625" style="3" bestFit="1" customWidth="1"/>
    <col min="7934" max="7934" width="21.42578125" style="3" bestFit="1" customWidth="1"/>
    <col min="7935" max="7935" width="11.42578125" style="3" bestFit="1" customWidth="1"/>
    <col min="7936" max="7936" width="12.42578125" style="3" bestFit="1" customWidth="1"/>
    <col min="7937" max="7937" width="10.42578125" style="3" bestFit="1" customWidth="1"/>
    <col min="7938" max="7939" width="9.140625" style="3"/>
    <col min="7940" max="7940" width="15.85546875" style="3" customWidth="1"/>
    <col min="7941" max="8188" width="9.140625" style="3"/>
    <col min="8189" max="8189" width="32.140625" style="3" bestFit="1" customWidth="1"/>
    <col min="8190" max="8190" width="21.42578125" style="3" bestFit="1" customWidth="1"/>
    <col min="8191" max="8191" width="11.42578125" style="3" bestFit="1" customWidth="1"/>
    <col min="8192" max="8192" width="12.42578125" style="3" bestFit="1" customWidth="1"/>
    <col min="8193" max="8193" width="10.42578125" style="3" bestFit="1" customWidth="1"/>
    <col min="8194" max="8195" width="9.140625" style="3"/>
    <col min="8196" max="8196" width="15.85546875" style="3" customWidth="1"/>
    <col min="8197" max="8444" width="9.140625" style="3"/>
    <col min="8445" max="8445" width="32.140625" style="3" bestFit="1" customWidth="1"/>
    <col min="8446" max="8446" width="21.42578125" style="3" bestFit="1" customWidth="1"/>
    <col min="8447" max="8447" width="11.42578125" style="3" bestFit="1" customWidth="1"/>
    <col min="8448" max="8448" width="12.42578125" style="3" bestFit="1" customWidth="1"/>
    <col min="8449" max="8449" width="10.42578125" style="3" bestFit="1" customWidth="1"/>
    <col min="8450" max="8451" width="9.140625" style="3"/>
    <col min="8452" max="8452" width="15.85546875" style="3" customWidth="1"/>
    <col min="8453" max="8700" width="9.140625" style="3"/>
    <col min="8701" max="8701" width="32.140625" style="3" bestFit="1" customWidth="1"/>
    <col min="8702" max="8702" width="21.42578125" style="3" bestFit="1" customWidth="1"/>
    <col min="8703" max="8703" width="11.42578125" style="3" bestFit="1" customWidth="1"/>
    <col min="8704" max="8704" width="12.42578125" style="3" bestFit="1" customWidth="1"/>
    <col min="8705" max="8705" width="10.42578125" style="3" bestFit="1" customWidth="1"/>
    <col min="8706" max="8707" width="9.140625" style="3"/>
    <col min="8708" max="8708" width="15.85546875" style="3" customWidth="1"/>
    <col min="8709" max="8956" width="9.140625" style="3"/>
    <col min="8957" max="8957" width="32.140625" style="3" bestFit="1" customWidth="1"/>
    <col min="8958" max="8958" width="21.42578125" style="3" bestFit="1" customWidth="1"/>
    <col min="8959" max="8959" width="11.42578125" style="3" bestFit="1" customWidth="1"/>
    <col min="8960" max="8960" width="12.42578125" style="3" bestFit="1" customWidth="1"/>
    <col min="8961" max="8961" width="10.42578125" style="3" bestFit="1" customWidth="1"/>
    <col min="8962" max="8963" width="9.140625" style="3"/>
    <col min="8964" max="8964" width="15.85546875" style="3" customWidth="1"/>
    <col min="8965" max="9212" width="9.140625" style="3"/>
    <col min="9213" max="9213" width="32.140625" style="3" bestFit="1" customWidth="1"/>
    <col min="9214" max="9214" width="21.42578125" style="3" bestFit="1" customWidth="1"/>
    <col min="9215" max="9215" width="11.42578125" style="3" bestFit="1" customWidth="1"/>
    <col min="9216" max="9216" width="12.42578125" style="3" bestFit="1" customWidth="1"/>
    <col min="9217" max="9217" width="10.42578125" style="3" bestFit="1" customWidth="1"/>
    <col min="9218" max="9219" width="9.140625" style="3"/>
    <col min="9220" max="9220" width="15.85546875" style="3" customWidth="1"/>
    <col min="9221" max="9468" width="9.140625" style="3"/>
    <col min="9469" max="9469" width="32.140625" style="3" bestFit="1" customWidth="1"/>
    <col min="9470" max="9470" width="21.42578125" style="3" bestFit="1" customWidth="1"/>
    <col min="9471" max="9471" width="11.42578125" style="3" bestFit="1" customWidth="1"/>
    <col min="9472" max="9472" width="12.42578125" style="3" bestFit="1" customWidth="1"/>
    <col min="9473" max="9473" width="10.42578125" style="3" bestFit="1" customWidth="1"/>
    <col min="9474" max="9475" width="9.140625" style="3"/>
    <col min="9476" max="9476" width="15.85546875" style="3" customWidth="1"/>
    <col min="9477" max="9724" width="9.140625" style="3"/>
    <col min="9725" max="9725" width="32.140625" style="3" bestFit="1" customWidth="1"/>
    <col min="9726" max="9726" width="21.42578125" style="3" bestFit="1" customWidth="1"/>
    <col min="9727" max="9727" width="11.42578125" style="3" bestFit="1" customWidth="1"/>
    <col min="9728" max="9728" width="12.42578125" style="3" bestFit="1" customWidth="1"/>
    <col min="9729" max="9729" width="10.42578125" style="3" bestFit="1" customWidth="1"/>
    <col min="9730" max="9731" width="9.140625" style="3"/>
    <col min="9732" max="9732" width="15.85546875" style="3" customWidth="1"/>
    <col min="9733" max="9980" width="9.140625" style="3"/>
    <col min="9981" max="9981" width="32.140625" style="3" bestFit="1" customWidth="1"/>
    <col min="9982" max="9982" width="21.42578125" style="3" bestFit="1" customWidth="1"/>
    <col min="9983" max="9983" width="11.42578125" style="3" bestFit="1" customWidth="1"/>
    <col min="9984" max="9984" width="12.42578125" style="3" bestFit="1" customWidth="1"/>
    <col min="9985" max="9985" width="10.42578125" style="3" bestFit="1" customWidth="1"/>
    <col min="9986" max="9987" width="9.140625" style="3"/>
    <col min="9988" max="9988" width="15.85546875" style="3" customWidth="1"/>
    <col min="9989" max="10236" width="9.140625" style="3"/>
    <col min="10237" max="10237" width="32.140625" style="3" bestFit="1" customWidth="1"/>
    <col min="10238" max="10238" width="21.42578125" style="3" bestFit="1" customWidth="1"/>
    <col min="10239" max="10239" width="11.42578125" style="3" bestFit="1" customWidth="1"/>
    <col min="10240" max="10240" width="12.42578125" style="3" bestFit="1" customWidth="1"/>
    <col min="10241" max="10241" width="10.42578125" style="3" bestFit="1" customWidth="1"/>
    <col min="10242" max="10243" width="9.140625" style="3"/>
    <col min="10244" max="10244" width="15.85546875" style="3" customWidth="1"/>
    <col min="10245" max="10492" width="9.140625" style="3"/>
    <col min="10493" max="10493" width="32.140625" style="3" bestFit="1" customWidth="1"/>
    <col min="10494" max="10494" width="21.42578125" style="3" bestFit="1" customWidth="1"/>
    <col min="10495" max="10495" width="11.42578125" style="3" bestFit="1" customWidth="1"/>
    <col min="10496" max="10496" width="12.42578125" style="3" bestFit="1" customWidth="1"/>
    <col min="10497" max="10497" width="10.42578125" style="3" bestFit="1" customWidth="1"/>
    <col min="10498" max="10499" width="9.140625" style="3"/>
    <col min="10500" max="10500" width="15.85546875" style="3" customWidth="1"/>
    <col min="10501" max="10748" width="9.140625" style="3"/>
    <col min="10749" max="10749" width="32.140625" style="3" bestFit="1" customWidth="1"/>
    <col min="10750" max="10750" width="21.42578125" style="3" bestFit="1" customWidth="1"/>
    <col min="10751" max="10751" width="11.42578125" style="3" bestFit="1" customWidth="1"/>
    <col min="10752" max="10752" width="12.42578125" style="3" bestFit="1" customWidth="1"/>
    <col min="10753" max="10753" width="10.42578125" style="3" bestFit="1" customWidth="1"/>
    <col min="10754" max="10755" width="9.140625" style="3"/>
    <col min="10756" max="10756" width="15.85546875" style="3" customWidth="1"/>
    <col min="10757" max="11004" width="9.140625" style="3"/>
    <col min="11005" max="11005" width="32.140625" style="3" bestFit="1" customWidth="1"/>
    <col min="11006" max="11006" width="21.42578125" style="3" bestFit="1" customWidth="1"/>
    <col min="11007" max="11007" width="11.42578125" style="3" bestFit="1" customWidth="1"/>
    <col min="11008" max="11008" width="12.42578125" style="3" bestFit="1" customWidth="1"/>
    <col min="11009" max="11009" width="10.42578125" style="3" bestFit="1" customWidth="1"/>
    <col min="11010" max="11011" width="9.140625" style="3"/>
    <col min="11012" max="11012" width="15.85546875" style="3" customWidth="1"/>
    <col min="11013" max="11260" width="9.140625" style="3"/>
    <col min="11261" max="11261" width="32.140625" style="3" bestFit="1" customWidth="1"/>
    <col min="11262" max="11262" width="21.42578125" style="3" bestFit="1" customWidth="1"/>
    <col min="11263" max="11263" width="11.42578125" style="3" bestFit="1" customWidth="1"/>
    <col min="11264" max="11264" width="12.42578125" style="3" bestFit="1" customWidth="1"/>
    <col min="11265" max="11265" width="10.42578125" style="3" bestFit="1" customWidth="1"/>
    <col min="11266" max="11267" width="9.140625" style="3"/>
    <col min="11268" max="11268" width="15.85546875" style="3" customWidth="1"/>
    <col min="11269" max="11516" width="9.140625" style="3"/>
    <col min="11517" max="11517" width="32.140625" style="3" bestFit="1" customWidth="1"/>
    <col min="11518" max="11518" width="21.42578125" style="3" bestFit="1" customWidth="1"/>
    <col min="11519" max="11519" width="11.42578125" style="3" bestFit="1" customWidth="1"/>
    <col min="11520" max="11520" width="12.42578125" style="3" bestFit="1" customWidth="1"/>
    <col min="11521" max="11521" width="10.42578125" style="3" bestFit="1" customWidth="1"/>
    <col min="11522" max="11523" width="9.140625" style="3"/>
    <col min="11524" max="11524" width="15.85546875" style="3" customWidth="1"/>
    <col min="11525" max="11772" width="9.140625" style="3"/>
    <col min="11773" max="11773" width="32.140625" style="3" bestFit="1" customWidth="1"/>
    <col min="11774" max="11774" width="21.42578125" style="3" bestFit="1" customWidth="1"/>
    <col min="11775" max="11775" width="11.42578125" style="3" bestFit="1" customWidth="1"/>
    <col min="11776" max="11776" width="12.42578125" style="3" bestFit="1" customWidth="1"/>
    <col min="11777" max="11777" width="10.42578125" style="3" bestFit="1" customWidth="1"/>
    <col min="11778" max="11779" width="9.140625" style="3"/>
    <col min="11780" max="11780" width="15.85546875" style="3" customWidth="1"/>
    <col min="11781" max="12028" width="9.140625" style="3"/>
    <col min="12029" max="12029" width="32.140625" style="3" bestFit="1" customWidth="1"/>
    <col min="12030" max="12030" width="21.42578125" style="3" bestFit="1" customWidth="1"/>
    <col min="12031" max="12031" width="11.42578125" style="3" bestFit="1" customWidth="1"/>
    <col min="12032" max="12032" width="12.42578125" style="3" bestFit="1" customWidth="1"/>
    <col min="12033" max="12033" width="10.42578125" style="3" bestFit="1" customWidth="1"/>
    <col min="12034" max="12035" width="9.140625" style="3"/>
    <col min="12036" max="12036" width="15.85546875" style="3" customWidth="1"/>
    <col min="12037" max="12284" width="9.140625" style="3"/>
    <col min="12285" max="12285" width="32.140625" style="3" bestFit="1" customWidth="1"/>
    <col min="12286" max="12286" width="21.42578125" style="3" bestFit="1" customWidth="1"/>
    <col min="12287" max="12287" width="11.42578125" style="3" bestFit="1" customWidth="1"/>
    <col min="12288" max="12288" width="12.42578125" style="3" bestFit="1" customWidth="1"/>
    <col min="12289" max="12289" width="10.42578125" style="3" bestFit="1" customWidth="1"/>
    <col min="12290" max="12291" width="9.140625" style="3"/>
    <col min="12292" max="12292" width="15.85546875" style="3" customWidth="1"/>
    <col min="12293" max="12540" width="9.140625" style="3"/>
    <col min="12541" max="12541" width="32.140625" style="3" bestFit="1" customWidth="1"/>
    <col min="12542" max="12542" width="21.42578125" style="3" bestFit="1" customWidth="1"/>
    <col min="12543" max="12543" width="11.42578125" style="3" bestFit="1" customWidth="1"/>
    <col min="12544" max="12544" width="12.42578125" style="3" bestFit="1" customWidth="1"/>
    <col min="12545" max="12545" width="10.42578125" style="3" bestFit="1" customWidth="1"/>
    <col min="12546" max="12547" width="9.140625" style="3"/>
    <col min="12548" max="12548" width="15.85546875" style="3" customWidth="1"/>
    <col min="12549" max="12796" width="9.140625" style="3"/>
    <col min="12797" max="12797" width="32.140625" style="3" bestFit="1" customWidth="1"/>
    <col min="12798" max="12798" width="21.42578125" style="3" bestFit="1" customWidth="1"/>
    <col min="12799" max="12799" width="11.42578125" style="3" bestFit="1" customWidth="1"/>
    <col min="12800" max="12800" width="12.42578125" style="3" bestFit="1" customWidth="1"/>
    <col min="12801" max="12801" width="10.42578125" style="3" bestFit="1" customWidth="1"/>
    <col min="12802" max="12803" width="9.140625" style="3"/>
    <col min="12804" max="12804" width="15.85546875" style="3" customWidth="1"/>
    <col min="12805" max="13052" width="9.140625" style="3"/>
    <col min="13053" max="13053" width="32.140625" style="3" bestFit="1" customWidth="1"/>
    <col min="13054" max="13054" width="21.42578125" style="3" bestFit="1" customWidth="1"/>
    <col min="13055" max="13055" width="11.42578125" style="3" bestFit="1" customWidth="1"/>
    <col min="13056" max="13056" width="12.42578125" style="3" bestFit="1" customWidth="1"/>
    <col min="13057" max="13057" width="10.42578125" style="3" bestFit="1" customWidth="1"/>
    <col min="13058" max="13059" width="9.140625" style="3"/>
    <col min="13060" max="13060" width="15.85546875" style="3" customWidth="1"/>
    <col min="13061" max="13308" width="9.140625" style="3"/>
    <col min="13309" max="13309" width="32.140625" style="3" bestFit="1" customWidth="1"/>
    <col min="13310" max="13310" width="21.42578125" style="3" bestFit="1" customWidth="1"/>
    <col min="13311" max="13311" width="11.42578125" style="3" bestFit="1" customWidth="1"/>
    <col min="13312" max="13312" width="12.42578125" style="3" bestFit="1" customWidth="1"/>
    <col min="13313" max="13313" width="10.42578125" style="3" bestFit="1" customWidth="1"/>
    <col min="13314" max="13315" width="9.140625" style="3"/>
    <col min="13316" max="13316" width="15.85546875" style="3" customWidth="1"/>
    <col min="13317" max="13564" width="9.140625" style="3"/>
    <col min="13565" max="13565" width="32.140625" style="3" bestFit="1" customWidth="1"/>
    <col min="13566" max="13566" width="21.42578125" style="3" bestFit="1" customWidth="1"/>
    <col min="13567" max="13567" width="11.42578125" style="3" bestFit="1" customWidth="1"/>
    <col min="13568" max="13568" width="12.42578125" style="3" bestFit="1" customWidth="1"/>
    <col min="13569" max="13569" width="10.42578125" style="3" bestFit="1" customWidth="1"/>
    <col min="13570" max="13571" width="9.140625" style="3"/>
    <col min="13572" max="13572" width="15.85546875" style="3" customWidth="1"/>
    <col min="13573" max="13820" width="9.140625" style="3"/>
    <col min="13821" max="13821" width="32.140625" style="3" bestFit="1" customWidth="1"/>
    <col min="13822" max="13822" width="21.42578125" style="3" bestFit="1" customWidth="1"/>
    <col min="13823" max="13823" width="11.42578125" style="3" bestFit="1" customWidth="1"/>
    <col min="13824" max="13824" width="12.42578125" style="3" bestFit="1" customWidth="1"/>
    <col min="13825" max="13825" width="10.42578125" style="3" bestFit="1" customWidth="1"/>
    <col min="13826" max="13827" width="9.140625" style="3"/>
    <col min="13828" max="13828" width="15.85546875" style="3" customWidth="1"/>
    <col min="13829" max="14076" width="9.140625" style="3"/>
    <col min="14077" max="14077" width="32.140625" style="3" bestFit="1" customWidth="1"/>
    <col min="14078" max="14078" width="21.42578125" style="3" bestFit="1" customWidth="1"/>
    <col min="14079" max="14079" width="11.42578125" style="3" bestFit="1" customWidth="1"/>
    <col min="14080" max="14080" width="12.42578125" style="3" bestFit="1" customWidth="1"/>
    <col min="14081" max="14081" width="10.42578125" style="3" bestFit="1" customWidth="1"/>
    <col min="14082" max="14083" width="9.140625" style="3"/>
    <col min="14084" max="14084" width="15.85546875" style="3" customWidth="1"/>
    <col min="14085" max="14332" width="9.140625" style="3"/>
    <col min="14333" max="14333" width="32.140625" style="3" bestFit="1" customWidth="1"/>
    <col min="14334" max="14334" width="21.42578125" style="3" bestFit="1" customWidth="1"/>
    <col min="14335" max="14335" width="11.42578125" style="3" bestFit="1" customWidth="1"/>
    <col min="14336" max="14336" width="12.42578125" style="3" bestFit="1" customWidth="1"/>
    <col min="14337" max="14337" width="10.42578125" style="3" bestFit="1" customWidth="1"/>
    <col min="14338" max="14339" width="9.140625" style="3"/>
    <col min="14340" max="14340" width="15.85546875" style="3" customWidth="1"/>
    <col min="14341" max="14588" width="9.140625" style="3"/>
    <col min="14589" max="14589" width="32.140625" style="3" bestFit="1" customWidth="1"/>
    <col min="14590" max="14590" width="21.42578125" style="3" bestFit="1" customWidth="1"/>
    <col min="14591" max="14591" width="11.42578125" style="3" bestFit="1" customWidth="1"/>
    <col min="14592" max="14592" width="12.42578125" style="3" bestFit="1" customWidth="1"/>
    <col min="14593" max="14593" width="10.42578125" style="3" bestFit="1" customWidth="1"/>
    <col min="14594" max="14595" width="9.140625" style="3"/>
    <col min="14596" max="14596" width="15.85546875" style="3" customWidth="1"/>
    <col min="14597" max="14844" width="9.140625" style="3"/>
    <col min="14845" max="14845" width="32.140625" style="3" bestFit="1" customWidth="1"/>
    <col min="14846" max="14846" width="21.42578125" style="3" bestFit="1" customWidth="1"/>
    <col min="14847" max="14847" width="11.42578125" style="3" bestFit="1" customWidth="1"/>
    <col min="14848" max="14848" width="12.42578125" style="3" bestFit="1" customWidth="1"/>
    <col min="14849" max="14849" width="10.42578125" style="3" bestFit="1" customWidth="1"/>
    <col min="14850" max="14851" width="9.140625" style="3"/>
    <col min="14852" max="14852" width="15.85546875" style="3" customWidth="1"/>
    <col min="14853" max="15100" width="9.140625" style="3"/>
    <col min="15101" max="15101" width="32.140625" style="3" bestFit="1" customWidth="1"/>
    <col min="15102" max="15102" width="21.42578125" style="3" bestFit="1" customWidth="1"/>
    <col min="15103" max="15103" width="11.42578125" style="3" bestFit="1" customWidth="1"/>
    <col min="15104" max="15104" width="12.42578125" style="3" bestFit="1" customWidth="1"/>
    <col min="15105" max="15105" width="10.42578125" style="3" bestFit="1" customWidth="1"/>
    <col min="15106" max="15107" width="9.140625" style="3"/>
    <col min="15108" max="15108" width="15.85546875" style="3" customWidth="1"/>
    <col min="15109" max="15356" width="9.140625" style="3"/>
    <col min="15357" max="15357" width="32.140625" style="3" bestFit="1" customWidth="1"/>
    <col min="15358" max="15358" width="21.42578125" style="3" bestFit="1" customWidth="1"/>
    <col min="15359" max="15359" width="11.42578125" style="3" bestFit="1" customWidth="1"/>
    <col min="15360" max="15360" width="12.42578125" style="3" bestFit="1" customWidth="1"/>
    <col min="15361" max="15361" width="10.42578125" style="3" bestFit="1" customWidth="1"/>
    <col min="15362" max="15363" width="9.140625" style="3"/>
    <col min="15364" max="15364" width="15.85546875" style="3" customWidth="1"/>
    <col min="15365" max="15612" width="9.140625" style="3"/>
    <col min="15613" max="15613" width="32.140625" style="3" bestFit="1" customWidth="1"/>
    <col min="15614" max="15614" width="21.42578125" style="3" bestFit="1" customWidth="1"/>
    <col min="15615" max="15615" width="11.42578125" style="3" bestFit="1" customWidth="1"/>
    <col min="15616" max="15616" width="12.42578125" style="3" bestFit="1" customWidth="1"/>
    <col min="15617" max="15617" width="10.42578125" style="3" bestFit="1" customWidth="1"/>
    <col min="15618" max="15619" width="9.140625" style="3"/>
    <col min="15620" max="15620" width="15.85546875" style="3" customWidth="1"/>
    <col min="15621" max="15868" width="9.140625" style="3"/>
    <col min="15869" max="15869" width="32.140625" style="3" bestFit="1" customWidth="1"/>
    <col min="15870" max="15870" width="21.42578125" style="3" bestFit="1" customWidth="1"/>
    <col min="15871" max="15871" width="11.42578125" style="3" bestFit="1" customWidth="1"/>
    <col min="15872" max="15872" width="12.42578125" style="3" bestFit="1" customWidth="1"/>
    <col min="15873" max="15873" width="10.42578125" style="3" bestFit="1" customWidth="1"/>
    <col min="15874" max="15875" width="9.140625" style="3"/>
    <col min="15876" max="15876" width="15.85546875" style="3" customWidth="1"/>
    <col min="15877" max="16124" width="9.140625" style="3"/>
    <col min="16125" max="16125" width="32.140625" style="3" bestFit="1" customWidth="1"/>
    <col min="16126" max="16126" width="21.42578125" style="3" bestFit="1" customWidth="1"/>
    <col min="16127" max="16127" width="11.42578125" style="3" bestFit="1" customWidth="1"/>
    <col min="16128" max="16128" width="12.42578125" style="3" bestFit="1" customWidth="1"/>
    <col min="16129" max="16129" width="10.42578125" style="3" bestFit="1" customWidth="1"/>
    <col min="16130" max="16131" width="9.140625" style="3"/>
    <col min="16132" max="16132" width="15.85546875" style="3" customWidth="1"/>
    <col min="16133" max="16380" width="9.140625" style="3"/>
    <col min="16381" max="16384" width="9.140625" style="3" customWidth="1"/>
  </cols>
  <sheetData>
    <row r="1" spans="1:7" x14ac:dyDescent="0.25">
      <c r="F1" s="33" t="s">
        <v>111</v>
      </c>
    </row>
    <row r="2" spans="1:7" ht="22.5" customHeight="1" x14ac:dyDescent="0.25">
      <c r="E2" s="3" t="s">
        <v>95</v>
      </c>
    </row>
    <row r="4" spans="1:7" s="7" customFormat="1" x14ac:dyDescent="0.25">
      <c r="A4" s="12" t="s">
        <v>13</v>
      </c>
      <c r="B4" s="13"/>
      <c r="C4" s="13"/>
    </row>
    <row r="5" spans="1:7" s="7" customFormat="1" x14ac:dyDescent="0.25">
      <c r="A5" s="14" t="s">
        <v>31</v>
      </c>
      <c r="B5" s="6" t="s">
        <v>91</v>
      </c>
      <c r="E5" s="13" t="s">
        <v>92</v>
      </c>
    </row>
    <row r="6" spans="1:7" s="7" customFormat="1" ht="31.5" x14ac:dyDescent="0.25">
      <c r="A6" s="14" t="s">
        <v>42</v>
      </c>
      <c r="B6" s="50" t="s">
        <v>59</v>
      </c>
      <c r="E6" s="7" t="s">
        <v>93</v>
      </c>
    </row>
    <row r="7" spans="1:7" s="7" customFormat="1" x14ac:dyDescent="0.25">
      <c r="A7" s="14" t="s">
        <v>107</v>
      </c>
      <c r="B7" s="50" t="s">
        <v>108</v>
      </c>
      <c r="E7" s="7" t="s">
        <v>94</v>
      </c>
    </row>
    <row r="8" spans="1:7" s="7" customFormat="1" x14ac:dyDescent="0.25">
      <c r="A8" s="14" t="s">
        <v>48</v>
      </c>
      <c r="B8" s="6" t="s">
        <v>60</v>
      </c>
    </row>
    <row r="9" spans="1:7" s="7" customFormat="1" x14ac:dyDescent="0.25">
      <c r="A9" s="14" t="s">
        <v>32</v>
      </c>
      <c r="B9" s="6" t="s">
        <v>15</v>
      </c>
      <c r="E9" s="31" t="s">
        <v>109</v>
      </c>
      <c r="F9" s="31"/>
    </row>
    <row r="10" spans="1:7" s="7" customFormat="1" x14ac:dyDescent="0.25">
      <c r="B10" s="6"/>
      <c r="C10" s="15"/>
      <c r="E10" s="31" t="s">
        <v>110</v>
      </c>
      <c r="F10" s="31"/>
    </row>
    <row r="11" spans="1:7" s="7" customFormat="1" x14ac:dyDescent="0.25">
      <c r="A11" s="12"/>
      <c r="C11" s="15"/>
      <c r="D11" s="15"/>
    </row>
    <row r="12" spans="1:7" s="7" customFormat="1" x14ac:dyDescent="0.25">
      <c r="A12" s="52" t="s">
        <v>44</v>
      </c>
      <c r="B12" s="52"/>
      <c r="C12" s="15"/>
      <c r="D12" s="15"/>
      <c r="E12" s="15"/>
      <c r="F12" s="15"/>
      <c r="G12" s="15"/>
    </row>
    <row r="13" spans="1:7" s="7" customFormat="1" x14ac:dyDescent="0.25">
      <c r="A13" s="8"/>
      <c r="B13" s="9" t="s">
        <v>7</v>
      </c>
      <c r="C13" s="9" t="s">
        <v>8</v>
      </c>
      <c r="D13" s="9" t="s">
        <v>36</v>
      </c>
      <c r="E13" s="15"/>
      <c r="F13" s="15"/>
    </row>
    <row r="14" spans="1:7" s="7" customFormat="1" x14ac:dyDescent="0.25">
      <c r="A14" s="10">
        <v>1</v>
      </c>
      <c r="B14" s="11" t="s">
        <v>1</v>
      </c>
      <c r="C14" s="24">
        <f>IF(D14=75,ROUNDDOWN($C$28*D14/100,2),ROUND($C$28*D14/100,2))</f>
        <v>150000</v>
      </c>
      <c r="D14" s="25">
        <v>75</v>
      </c>
      <c r="E14" s="15"/>
      <c r="F14" s="15"/>
    </row>
    <row r="15" spans="1:7" s="7" customFormat="1" x14ac:dyDescent="0.25">
      <c r="A15" s="10">
        <v>2</v>
      </c>
      <c r="B15" s="11" t="s">
        <v>9</v>
      </c>
      <c r="C15" s="24">
        <f>ROUND($C$28*D15/100,2)</f>
        <v>50000</v>
      </c>
      <c r="D15" s="25">
        <v>25</v>
      </c>
      <c r="E15" s="15"/>
      <c r="F15" s="15"/>
    </row>
    <row r="16" spans="1:7" s="7" customFormat="1" x14ac:dyDescent="0.25">
      <c r="A16" s="10">
        <v>3</v>
      </c>
      <c r="B16" s="11" t="s">
        <v>11</v>
      </c>
      <c r="C16" s="24">
        <f>ROUND($C$28*D16/100,2)</f>
        <v>0</v>
      </c>
      <c r="D16" s="25"/>
      <c r="E16" s="15"/>
      <c r="F16" s="15"/>
    </row>
    <row r="17" spans="1:7" s="7" customFormat="1" x14ac:dyDescent="0.25">
      <c r="A17" s="10">
        <v>4</v>
      </c>
      <c r="B17" s="11" t="s">
        <v>10</v>
      </c>
      <c r="C17" s="24">
        <f>ROUND($C$28*D17/100,2)</f>
        <v>0</v>
      </c>
      <c r="D17" s="25"/>
      <c r="E17" s="15"/>
      <c r="F17" s="15"/>
    </row>
    <row r="18" spans="1:7" s="7" customFormat="1" x14ac:dyDescent="0.25">
      <c r="A18" s="10">
        <v>5</v>
      </c>
      <c r="B18" s="11" t="s">
        <v>33</v>
      </c>
      <c r="C18" s="24">
        <f>ROUND($C$28*D18/100,2)</f>
        <v>0</v>
      </c>
      <c r="D18" s="25"/>
      <c r="E18" s="15"/>
      <c r="F18" s="15"/>
    </row>
    <row r="19" spans="1:7" s="7" customFormat="1" x14ac:dyDescent="0.25">
      <c r="A19" s="53" t="s">
        <v>37</v>
      </c>
      <c r="B19" s="54"/>
      <c r="C19" s="16">
        <f>SUM(C14:C18)</f>
        <v>200000</v>
      </c>
      <c r="D19" s="16">
        <f>SUM(D14:D18)</f>
        <v>100</v>
      </c>
    </row>
    <row r="20" spans="1:7" s="7" customFormat="1" x14ac:dyDescent="0.25">
      <c r="A20" s="12"/>
      <c r="C20" s="15"/>
      <c r="D20" s="15"/>
      <c r="E20" s="15"/>
      <c r="F20" s="15"/>
    </row>
    <row r="21" spans="1:7" s="7" customFormat="1" x14ac:dyDescent="0.25">
      <c r="A21" s="55" t="s">
        <v>43</v>
      </c>
      <c r="B21" s="55"/>
    </row>
    <row r="22" spans="1:7" s="7" customFormat="1" x14ac:dyDescent="0.25">
      <c r="A22" s="56" t="s">
        <v>17</v>
      </c>
      <c r="B22" s="59"/>
      <c r="C22" s="9" t="s">
        <v>12</v>
      </c>
      <c r="D22" s="17" t="s">
        <v>30</v>
      </c>
      <c r="E22" s="18"/>
    </row>
    <row r="23" spans="1:7" s="7" customFormat="1" x14ac:dyDescent="0.25">
      <c r="A23" s="11" t="s">
        <v>2</v>
      </c>
      <c r="B23" s="11"/>
      <c r="C23" s="24">
        <f>G33</f>
        <v>98120.2</v>
      </c>
      <c r="D23" s="24">
        <f>IFERROR((ROUND(C23/$C$26*100,2)),0)</f>
        <v>52.49</v>
      </c>
      <c r="E23" s="19"/>
    </row>
    <row r="24" spans="1:7" s="7" customFormat="1" x14ac:dyDescent="0.25">
      <c r="A24" s="32" t="s">
        <v>46</v>
      </c>
      <c r="B24" s="11"/>
      <c r="C24" s="24">
        <f>G38</f>
        <v>3310</v>
      </c>
      <c r="D24" s="24">
        <f>IFERROR((ROUND(C24/$C$26*100,2)),0)</f>
        <v>1.77</v>
      </c>
      <c r="E24" s="19"/>
    </row>
    <row r="25" spans="1:7" s="7" customFormat="1" x14ac:dyDescent="0.25">
      <c r="A25" s="32" t="s">
        <v>47</v>
      </c>
      <c r="B25" s="11"/>
      <c r="C25" s="24">
        <f>G42</f>
        <v>85486.959999999992</v>
      </c>
      <c r="D25" s="24">
        <f>IFERROR((ROUND(C25/$C$26*100,2)),0)</f>
        <v>45.74</v>
      </c>
      <c r="E25" s="19"/>
    </row>
    <row r="26" spans="1:7" s="7" customFormat="1" x14ac:dyDescent="0.25">
      <c r="A26" s="60" t="s">
        <v>18</v>
      </c>
      <c r="B26" s="61"/>
      <c r="C26" s="26">
        <f>SUM(C23:C25)</f>
        <v>186917.15999999997</v>
      </c>
      <c r="D26" s="26"/>
      <c r="E26" s="19"/>
    </row>
    <row r="27" spans="1:7" s="7" customFormat="1" x14ac:dyDescent="0.25">
      <c r="A27" s="60" t="s">
        <v>19</v>
      </c>
      <c r="B27" s="61"/>
      <c r="C27" s="26">
        <f>G57</f>
        <v>13082.840000000026</v>
      </c>
      <c r="D27" s="26"/>
      <c r="E27" s="19"/>
    </row>
    <row r="28" spans="1:7" s="7" customFormat="1" x14ac:dyDescent="0.25">
      <c r="A28" s="56" t="s">
        <v>20</v>
      </c>
      <c r="B28" s="59"/>
      <c r="C28" s="27">
        <f>SUM(C26:C27)</f>
        <v>200000</v>
      </c>
      <c r="D28" s="27"/>
      <c r="E28" s="20"/>
    </row>
    <row r="29" spans="1:7" s="7" customFormat="1" x14ac:dyDescent="0.25"/>
    <row r="30" spans="1:7" s="7" customFormat="1" x14ac:dyDescent="0.25">
      <c r="A30" s="21" t="s">
        <v>49</v>
      </c>
      <c r="B30" s="12"/>
    </row>
    <row r="31" spans="1:7" s="7" customFormat="1" x14ac:dyDescent="0.25">
      <c r="A31" s="9" t="s">
        <v>21</v>
      </c>
      <c r="B31" s="9" t="s">
        <v>0</v>
      </c>
      <c r="C31" s="9" t="s">
        <v>22</v>
      </c>
      <c r="D31" s="9" t="s">
        <v>23</v>
      </c>
      <c r="E31" s="9" t="s">
        <v>29</v>
      </c>
      <c r="F31" s="9" t="s">
        <v>45</v>
      </c>
      <c r="G31" s="17" t="s">
        <v>12</v>
      </c>
    </row>
    <row r="32" spans="1:7" s="7" customFormat="1" x14ac:dyDescent="0.25">
      <c r="A32" s="22" t="s">
        <v>24</v>
      </c>
      <c r="B32" s="23"/>
      <c r="C32" s="23"/>
      <c r="D32" s="23"/>
      <c r="E32" s="23"/>
      <c r="F32" s="23"/>
      <c r="G32" s="48"/>
    </row>
    <row r="33" spans="1:9" s="7" customFormat="1" x14ac:dyDescent="0.25">
      <c r="A33" s="9" t="s">
        <v>25</v>
      </c>
      <c r="B33" s="56" t="s">
        <v>2</v>
      </c>
      <c r="C33" s="57"/>
      <c r="D33" s="57"/>
      <c r="E33" s="57"/>
      <c r="F33" s="58"/>
      <c r="G33" s="29">
        <f>SUM(G34:G37)</f>
        <v>98120.2</v>
      </c>
    </row>
    <row r="34" spans="1:9" s="5" customFormat="1" ht="110.25" x14ac:dyDescent="0.25">
      <c r="A34" s="37" t="s">
        <v>63</v>
      </c>
      <c r="B34" s="4" t="s">
        <v>61</v>
      </c>
      <c r="C34" s="35" t="s">
        <v>67</v>
      </c>
      <c r="D34" s="4" t="s">
        <v>34</v>
      </c>
      <c r="E34" s="4">
        <v>28</v>
      </c>
      <c r="F34" s="34">
        <f>1887.15*0.25</f>
        <v>471.78750000000002</v>
      </c>
      <c r="G34" s="28">
        <f>ROUND(E34*F34,2)</f>
        <v>13210.05</v>
      </c>
    </row>
    <row r="35" spans="1:9" s="5" customFormat="1" ht="157.5" x14ac:dyDescent="0.25">
      <c r="A35" s="37" t="s">
        <v>64</v>
      </c>
      <c r="B35" s="6" t="s">
        <v>68</v>
      </c>
      <c r="C35" s="35" t="s">
        <v>69</v>
      </c>
      <c r="D35" s="4" t="s">
        <v>34</v>
      </c>
      <c r="E35" s="4">
        <v>28</v>
      </c>
      <c r="F35" s="34">
        <f>1887.15*0.75</f>
        <v>1415.3625000000002</v>
      </c>
      <c r="G35" s="28">
        <f>ROUND(E35*F35,2)</f>
        <v>39630.15</v>
      </c>
    </row>
    <row r="36" spans="1:9" s="47" customFormat="1" ht="236.25" x14ac:dyDescent="0.25">
      <c r="A36" s="42" t="s">
        <v>65</v>
      </c>
      <c r="B36" s="43" t="s">
        <v>62</v>
      </c>
      <c r="C36" s="44" t="s">
        <v>112</v>
      </c>
      <c r="D36" s="43" t="s">
        <v>34</v>
      </c>
      <c r="E36" s="43">
        <v>16</v>
      </c>
      <c r="F36" s="45">
        <v>1500</v>
      </c>
      <c r="G36" s="46">
        <f>E36*F36</f>
        <v>24000</v>
      </c>
    </row>
    <row r="37" spans="1:9" s="5" customFormat="1" ht="267.75" x14ac:dyDescent="0.25">
      <c r="A37" s="37" t="s">
        <v>66</v>
      </c>
      <c r="B37" s="49" t="s">
        <v>77</v>
      </c>
      <c r="C37" s="35" t="s">
        <v>117</v>
      </c>
      <c r="D37" s="4" t="s">
        <v>34</v>
      </c>
      <c r="E37" s="4">
        <v>28</v>
      </c>
      <c r="F37" s="34">
        <v>760</v>
      </c>
      <c r="G37" s="28">
        <f>ROUND(E37*F37,2)</f>
        <v>21280</v>
      </c>
    </row>
    <row r="38" spans="1:9" s="7" customFormat="1" x14ac:dyDescent="0.25">
      <c r="A38" s="38" t="s">
        <v>3</v>
      </c>
      <c r="B38" s="56" t="s">
        <v>46</v>
      </c>
      <c r="C38" s="62"/>
      <c r="D38" s="57"/>
      <c r="E38" s="57"/>
      <c r="F38" s="58"/>
      <c r="G38" s="29">
        <f>SUM(G39:G41)</f>
        <v>3310</v>
      </c>
    </row>
    <row r="39" spans="1:9" s="5" customFormat="1" ht="78.75" x14ac:dyDescent="0.25">
      <c r="A39" s="37" t="s">
        <v>72</v>
      </c>
      <c r="B39" s="35" t="s">
        <v>75</v>
      </c>
      <c r="C39" s="35" t="s">
        <v>70</v>
      </c>
      <c r="D39" s="4" t="s">
        <v>35</v>
      </c>
      <c r="E39" s="4">
        <v>60</v>
      </c>
      <c r="F39" s="4">
        <v>8.5</v>
      </c>
      <c r="G39" s="28">
        <f>ROUND(E39*F39,2)</f>
        <v>510</v>
      </c>
    </row>
    <row r="40" spans="1:9" s="5" customFormat="1" ht="63" x14ac:dyDescent="0.25">
      <c r="A40" s="37" t="s">
        <v>73</v>
      </c>
      <c r="B40" s="35" t="s">
        <v>76</v>
      </c>
      <c r="C40" s="35" t="s">
        <v>71</v>
      </c>
      <c r="D40" s="4" t="s">
        <v>35</v>
      </c>
      <c r="E40" s="4">
        <v>40</v>
      </c>
      <c r="F40" s="4">
        <v>55</v>
      </c>
      <c r="G40" s="28">
        <f>ROUND(E40*F40,2)</f>
        <v>2200</v>
      </c>
    </row>
    <row r="41" spans="1:9" s="5" customFormat="1" ht="78.75" x14ac:dyDescent="0.25">
      <c r="A41" s="37" t="s">
        <v>78</v>
      </c>
      <c r="B41" s="4" t="s">
        <v>88</v>
      </c>
      <c r="C41" s="35" t="s">
        <v>89</v>
      </c>
      <c r="D41" s="4" t="s">
        <v>35</v>
      </c>
      <c r="E41" s="4">
        <v>2</v>
      </c>
      <c r="F41" s="4">
        <v>300</v>
      </c>
      <c r="G41" s="28">
        <f>ROUND(E41*F41,2)</f>
        <v>600</v>
      </c>
    </row>
    <row r="42" spans="1:9" s="7" customFormat="1" x14ac:dyDescent="0.25">
      <c r="A42" s="38" t="s">
        <v>4</v>
      </c>
      <c r="B42" s="56" t="s">
        <v>5</v>
      </c>
      <c r="C42" s="57"/>
      <c r="D42" s="57"/>
      <c r="E42" s="57"/>
      <c r="F42" s="58"/>
      <c r="G42" s="29">
        <f>SUM(G43:G55)</f>
        <v>85486.959999999992</v>
      </c>
    </row>
    <row r="43" spans="1:9" s="5" customFormat="1" x14ac:dyDescent="0.25">
      <c r="A43" s="39" t="s">
        <v>79</v>
      </c>
      <c r="B43" s="36"/>
      <c r="C43" s="36"/>
      <c r="D43" s="36"/>
      <c r="E43" s="36"/>
      <c r="F43" s="36"/>
      <c r="G43" s="25"/>
    </row>
    <row r="44" spans="1:9" s="5" customFormat="1" ht="110.25" x14ac:dyDescent="0.25">
      <c r="A44" s="37" t="s">
        <v>96</v>
      </c>
      <c r="B44" s="4" t="s">
        <v>50</v>
      </c>
      <c r="C44" s="35" t="s">
        <v>113</v>
      </c>
      <c r="D44" s="4" t="s">
        <v>35</v>
      </c>
      <c r="E44" s="4">
        <v>700</v>
      </c>
      <c r="F44" s="34">
        <v>25.34374</v>
      </c>
      <c r="G44" s="28">
        <f t="shared" ref="G44:G53" si="0">ROUND(E44*F44,2)</f>
        <v>17740.62</v>
      </c>
      <c r="I44" s="69"/>
    </row>
    <row r="45" spans="1:9" s="5" customFormat="1" ht="63" x14ac:dyDescent="0.25">
      <c r="A45" s="37" t="s">
        <v>97</v>
      </c>
      <c r="B45" s="35" t="s">
        <v>80</v>
      </c>
      <c r="C45" s="35" t="s">
        <v>114</v>
      </c>
      <c r="D45" s="4" t="s">
        <v>35</v>
      </c>
      <c r="E45" s="4">
        <v>7</v>
      </c>
      <c r="F45" s="4">
        <v>368.19143000000003</v>
      </c>
      <c r="G45" s="28">
        <f t="shared" si="0"/>
        <v>2577.34</v>
      </c>
    </row>
    <row r="46" spans="1:9" s="5" customFormat="1" ht="31.5" x14ac:dyDescent="0.25">
      <c r="A46" s="37" t="s">
        <v>98</v>
      </c>
      <c r="B46" s="4" t="s">
        <v>51</v>
      </c>
      <c r="C46" s="35" t="s">
        <v>74</v>
      </c>
      <c r="D46" s="4" t="s">
        <v>35</v>
      </c>
      <c r="E46" s="4">
        <v>300</v>
      </c>
      <c r="F46" s="34">
        <v>1.67</v>
      </c>
      <c r="G46" s="28">
        <f t="shared" si="0"/>
        <v>501</v>
      </c>
    </row>
    <row r="47" spans="1:9" s="5" customFormat="1" ht="78.75" x14ac:dyDescent="0.25">
      <c r="A47" s="37" t="s">
        <v>99</v>
      </c>
      <c r="B47" s="35" t="s">
        <v>53</v>
      </c>
      <c r="C47" s="35" t="s">
        <v>115</v>
      </c>
      <c r="D47" s="4" t="s">
        <v>35</v>
      </c>
      <c r="E47" s="4">
        <v>210</v>
      </c>
      <c r="F47" s="4">
        <v>44.714300000000001</v>
      </c>
      <c r="G47" s="28">
        <f t="shared" si="0"/>
        <v>9390</v>
      </c>
    </row>
    <row r="48" spans="1:9" s="5" customFormat="1" x14ac:dyDescent="0.25">
      <c r="A48" s="39" t="s">
        <v>52</v>
      </c>
      <c r="B48" s="36"/>
      <c r="C48" s="36"/>
      <c r="D48" s="36"/>
      <c r="E48" s="36"/>
      <c r="F48" s="36"/>
      <c r="G48" s="25"/>
    </row>
    <row r="49" spans="1:8" s="5" customFormat="1" ht="299.25" x14ac:dyDescent="0.25">
      <c r="A49" s="37" t="s">
        <v>100</v>
      </c>
      <c r="B49" s="4" t="s">
        <v>81</v>
      </c>
      <c r="C49" s="35" t="s">
        <v>116</v>
      </c>
      <c r="D49" s="4" t="s">
        <v>41</v>
      </c>
      <c r="E49" s="4">
        <v>75</v>
      </c>
      <c r="F49" s="4">
        <v>220</v>
      </c>
      <c r="G49" s="28">
        <f t="shared" si="0"/>
        <v>16500</v>
      </c>
      <c r="H49" s="51"/>
    </row>
    <row r="50" spans="1:8" s="5" customFormat="1" ht="110.25" x14ac:dyDescent="0.25">
      <c r="A50" s="37" t="s">
        <v>101</v>
      </c>
      <c r="B50" s="4" t="s">
        <v>54</v>
      </c>
      <c r="C50" s="35" t="s">
        <v>83</v>
      </c>
      <c r="D50" s="4" t="s">
        <v>35</v>
      </c>
      <c r="E50" s="4">
        <v>25</v>
      </c>
      <c r="F50" s="4">
        <v>785.28</v>
      </c>
      <c r="G50" s="28">
        <f t="shared" si="0"/>
        <v>19632</v>
      </c>
    </row>
    <row r="51" spans="1:8" s="5" customFormat="1" ht="63" x14ac:dyDescent="0.25">
      <c r="A51" s="37" t="s">
        <v>102</v>
      </c>
      <c r="B51" s="4" t="s">
        <v>55</v>
      </c>
      <c r="C51" s="35" t="s">
        <v>84</v>
      </c>
      <c r="D51" s="4" t="s">
        <v>35</v>
      </c>
      <c r="E51" s="4">
        <v>12</v>
      </c>
      <c r="F51" s="4">
        <v>348</v>
      </c>
      <c r="G51" s="28">
        <f t="shared" si="0"/>
        <v>4176</v>
      </c>
    </row>
    <row r="52" spans="1:8" s="5" customFormat="1" ht="94.5" x14ac:dyDescent="0.25">
      <c r="A52" s="37" t="s">
        <v>103</v>
      </c>
      <c r="B52" s="4" t="s">
        <v>56</v>
      </c>
      <c r="C52" s="35" t="s">
        <v>57</v>
      </c>
      <c r="D52" s="4" t="s">
        <v>35</v>
      </c>
      <c r="E52" s="4">
        <v>120</v>
      </c>
      <c r="F52" s="4">
        <v>8.5</v>
      </c>
      <c r="G52" s="28">
        <f t="shared" si="0"/>
        <v>1020</v>
      </c>
    </row>
    <row r="53" spans="1:8" s="5" customFormat="1" ht="78.75" x14ac:dyDescent="0.25">
      <c r="A53" s="37" t="s">
        <v>104</v>
      </c>
      <c r="B53" s="4" t="s">
        <v>58</v>
      </c>
      <c r="C53" s="35" t="s">
        <v>85</v>
      </c>
      <c r="D53" s="4" t="s">
        <v>35</v>
      </c>
      <c r="E53" s="4">
        <v>90</v>
      </c>
      <c r="F53" s="4">
        <v>55</v>
      </c>
      <c r="G53" s="28">
        <f t="shared" si="0"/>
        <v>4950</v>
      </c>
    </row>
    <row r="54" spans="1:8" s="5" customFormat="1" ht="78.75" x14ac:dyDescent="0.25">
      <c r="A54" s="37" t="s">
        <v>105</v>
      </c>
      <c r="B54" s="35" t="s">
        <v>82</v>
      </c>
      <c r="C54" s="35" t="s">
        <v>87</v>
      </c>
      <c r="D54" s="4" t="s">
        <v>41</v>
      </c>
      <c r="E54" s="4">
        <v>100</v>
      </c>
      <c r="F54" s="4">
        <v>40</v>
      </c>
      <c r="G54" s="28">
        <f>ROUND(E54*F54,2)</f>
        <v>4000</v>
      </c>
    </row>
    <row r="55" spans="1:8" s="5" customFormat="1" ht="63" x14ac:dyDescent="0.25">
      <c r="A55" s="37" t="s">
        <v>106</v>
      </c>
      <c r="B55" s="35" t="s">
        <v>86</v>
      </c>
      <c r="C55" s="35" t="s">
        <v>90</v>
      </c>
      <c r="D55" s="4" t="s">
        <v>35</v>
      </c>
      <c r="E55" s="4">
        <v>25</v>
      </c>
      <c r="F55" s="4">
        <v>200</v>
      </c>
      <c r="G55" s="28">
        <f>ROUND(E55*F55,2)</f>
        <v>5000</v>
      </c>
    </row>
    <row r="56" spans="1:8" s="7" customFormat="1" x14ac:dyDescent="0.25">
      <c r="A56" s="63" t="s">
        <v>27</v>
      </c>
      <c r="B56" s="64"/>
      <c r="C56" s="64"/>
      <c r="D56" s="64"/>
      <c r="E56" s="64"/>
      <c r="F56" s="65"/>
      <c r="G56" s="16">
        <f>SUM(G33,G38,G42)</f>
        <v>186917.15999999997</v>
      </c>
    </row>
    <row r="57" spans="1:8" s="5" customFormat="1" x14ac:dyDescent="0.25">
      <c r="A57" s="66" t="s">
        <v>28</v>
      </c>
      <c r="B57" s="67"/>
      <c r="C57" s="67"/>
      <c r="D57" s="67"/>
      <c r="E57" s="67"/>
      <c r="F57" s="68"/>
      <c r="G57" s="30">
        <f>G58-G56</f>
        <v>13082.840000000026</v>
      </c>
    </row>
    <row r="58" spans="1:8" s="7" customFormat="1" x14ac:dyDescent="0.25">
      <c r="A58" s="56" t="s">
        <v>6</v>
      </c>
      <c r="B58" s="57"/>
      <c r="C58" s="57"/>
      <c r="D58" s="57"/>
      <c r="E58" s="57"/>
      <c r="F58" s="58"/>
      <c r="G58" s="29">
        <v>200000</v>
      </c>
      <c r="H58" s="41"/>
    </row>
    <row r="59" spans="1:8" s="7" customFormat="1" x14ac:dyDescent="0.25"/>
    <row r="60" spans="1:8" s="7" customFormat="1" x14ac:dyDescent="0.25"/>
    <row r="61" spans="1:8" s="7" customFormat="1" x14ac:dyDescent="0.25"/>
    <row r="64" spans="1:8" x14ac:dyDescent="0.25">
      <c r="D64" s="40"/>
    </row>
  </sheetData>
  <sheetProtection formatCells="0" formatColumns="0" formatRows="0" insertRows="0" deleteRows="0" selectLockedCells="1"/>
  <dataConsolidate/>
  <mergeCells count="13">
    <mergeCell ref="A12:B12"/>
    <mergeCell ref="A19:B19"/>
    <mergeCell ref="A21:B21"/>
    <mergeCell ref="A58:F58"/>
    <mergeCell ref="A22:B22"/>
    <mergeCell ref="A26:B26"/>
    <mergeCell ref="A28:B28"/>
    <mergeCell ref="B33:F33"/>
    <mergeCell ref="B38:F38"/>
    <mergeCell ref="B42:F42"/>
    <mergeCell ref="A56:F56"/>
    <mergeCell ref="A57:F57"/>
    <mergeCell ref="A27:B27"/>
  </mergeCells>
  <conditionalFormatting sqref="E13">
    <cfRule type="cellIs" dxfId="3" priority="6" operator="notBetween">
      <formula>0</formula>
      <formula>75</formula>
    </cfRule>
  </conditionalFormatting>
  <conditionalFormatting sqref="D19">
    <cfRule type="cellIs" dxfId="2" priority="1" operator="equal">
      <formula>0</formula>
    </cfRule>
    <cfRule type="cellIs" dxfId="1" priority="4" operator="lessThan">
      <formula>100</formula>
    </cfRule>
    <cfRule type="cellIs" dxfId="0" priority="5" operator="greaterThan">
      <formula>100</formula>
    </cfRule>
  </conditionalFormatting>
  <dataValidations xWindow="625" yWindow="324" count="13">
    <dataValidation type="decimal" operator="equal" allowBlank="1" showInputMessage="1" showErrorMessage="1" promptTitle="Tähelepanu!" prompt="AMIF tulu peab võrduma AMIF kuluga." sqref="B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B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B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B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B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B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B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B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B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B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B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B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B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B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B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WVE983065" xr:uid="{00000000-0002-0000-0000-000000000000}">
      <formula1>G65548</formula1>
    </dataValidation>
    <dataValidation type="decimal" operator="equal" allowBlank="1" showInputMessage="1" showErrorMessage="1" promptTitle="Tähelepanu!" prompt="Kogusumma peab olema võrdne projekti kogukuludega." sqref="B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B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B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B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B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B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B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B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B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B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B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B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B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B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B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WVE983061" xr:uid="{00000000-0002-0000-0000-000001000000}">
      <formula1>G65548</formula1>
    </dataValidation>
    <dataValidation type="decimal" operator="lessThan" allowBlank="1" showInputMessage="1" showErrorMessage="1" promptTitle="Tähelepanu!" prompt="SiM toetus on kuni 25% projekti kogukuludest." sqref="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00000000-0002-0000-0000-000002000000}">
      <formula1>IX65548*0.25</formula1>
    </dataValidation>
    <dataValidation type="decimal" operator="lessThan" allowBlank="1" showInputMessage="1" showErrorMessage="1" promptTitle="Tähelepanu!" prompt="AMIF toetus on kuni 75% kogukuludest." sqref="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xr:uid="{00000000-0002-0000-0000-000003000000}">
      <formula1>IX65548*0.75</formula1>
    </dataValidation>
    <dataValidation type="decimal" operator="lessThan" allowBlank="1" showInputMessage="1" showErrorMessage="1" promptTitle="Tähelepanu!" prompt="Kaudsed kulud moodustavad otsestest kuludest kuni 7%." sqref="IX65547:IZ65547 ST65547:SV65547 ACP65547:ACR65547 AML65547:AMN65547 AWH65547:AWJ65547 BGD65547:BGF65547 BPZ65547:BQB65547 BZV65547:BZX65547 CJR65547:CJT65547 CTN65547:CTP65547 DDJ65547:DDL65547 DNF65547:DNH65547 DXB65547:DXD65547 EGX65547:EGZ65547 EQT65547:EQV65547 FAP65547:FAR65547 FKL65547:FKN65547 FUH65547:FUJ65547 GED65547:GEF65547 GNZ65547:GOB65547 GXV65547:GXX65547 HHR65547:HHT65547 HRN65547:HRP65547 IBJ65547:IBL65547 ILF65547:ILH65547 IVB65547:IVD65547 JEX65547:JEZ65547 JOT65547:JOV65547 JYP65547:JYR65547 KIL65547:KIN65547 KSH65547:KSJ65547 LCD65547:LCF65547 LLZ65547:LMB65547 LVV65547:LVX65547 MFR65547:MFT65547 MPN65547:MPP65547 MZJ65547:MZL65547 NJF65547:NJH65547 NTB65547:NTD65547 OCX65547:OCZ65547 OMT65547:OMV65547 OWP65547:OWR65547 PGL65547:PGN65547 PQH65547:PQJ65547 QAD65547:QAF65547 QJZ65547:QKB65547 QTV65547:QTX65547 RDR65547:RDT65547 RNN65547:RNP65547 RXJ65547:RXL65547 SHF65547:SHH65547 SRB65547:SRD65547 TAX65547:TAZ65547 TKT65547:TKV65547 TUP65547:TUR65547 UEL65547:UEN65547 UOH65547:UOJ65547 UYD65547:UYF65547 VHZ65547:VIB65547 VRV65547:VRX65547 WBR65547:WBT65547 WLN65547:WLP65547 WVJ65547:WVL65547 IX131083:IZ131083 ST131083:SV131083 ACP131083:ACR131083 AML131083:AMN131083 AWH131083:AWJ131083 BGD131083:BGF131083 BPZ131083:BQB131083 BZV131083:BZX131083 CJR131083:CJT131083 CTN131083:CTP131083 DDJ131083:DDL131083 DNF131083:DNH131083 DXB131083:DXD131083 EGX131083:EGZ131083 EQT131083:EQV131083 FAP131083:FAR131083 FKL131083:FKN131083 FUH131083:FUJ131083 GED131083:GEF131083 GNZ131083:GOB131083 GXV131083:GXX131083 HHR131083:HHT131083 HRN131083:HRP131083 IBJ131083:IBL131083 ILF131083:ILH131083 IVB131083:IVD131083 JEX131083:JEZ131083 JOT131083:JOV131083 JYP131083:JYR131083 KIL131083:KIN131083 KSH131083:KSJ131083 LCD131083:LCF131083 LLZ131083:LMB131083 LVV131083:LVX131083 MFR131083:MFT131083 MPN131083:MPP131083 MZJ131083:MZL131083 NJF131083:NJH131083 NTB131083:NTD131083 OCX131083:OCZ131083 OMT131083:OMV131083 OWP131083:OWR131083 PGL131083:PGN131083 PQH131083:PQJ131083 QAD131083:QAF131083 QJZ131083:QKB131083 QTV131083:QTX131083 RDR131083:RDT131083 RNN131083:RNP131083 RXJ131083:RXL131083 SHF131083:SHH131083 SRB131083:SRD131083 TAX131083:TAZ131083 TKT131083:TKV131083 TUP131083:TUR131083 UEL131083:UEN131083 UOH131083:UOJ131083 UYD131083:UYF131083 VHZ131083:VIB131083 VRV131083:VRX131083 WBR131083:WBT131083 WLN131083:WLP131083 WVJ131083:WVL131083 IX196619:IZ196619 ST196619:SV196619 ACP196619:ACR196619 AML196619:AMN196619 AWH196619:AWJ196619 BGD196619:BGF196619 BPZ196619:BQB196619 BZV196619:BZX196619 CJR196619:CJT196619 CTN196619:CTP196619 DDJ196619:DDL196619 DNF196619:DNH196619 DXB196619:DXD196619 EGX196619:EGZ196619 EQT196619:EQV196619 FAP196619:FAR196619 FKL196619:FKN196619 FUH196619:FUJ196619 GED196619:GEF196619 GNZ196619:GOB196619 GXV196619:GXX196619 HHR196619:HHT196619 HRN196619:HRP196619 IBJ196619:IBL196619 ILF196619:ILH196619 IVB196619:IVD196619 JEX196619:JEZ196619 JOT196619:JOV196619 JYP196619:JYR196619 KIL196619:KIN196619 KSH196619:KSJ196619 LCD196619:LCF196619 LLZ196619:LMB196619 LVV196619:LVX196619 MFR196619:MFT196619 MPN196619:MPP196619 MZJ196619:MZL196619 NJF196619:NJH196619 NTB196619:NTD196619 OCX196619:OCZ196619 OMT196619:OMV196619 OWP196619:OWR196619 PGL196619:PGN196619 PQH196619:PQJ196619 QAD196619:QAF196619 QJZ196619:QKB196619 QTV196619:QTX196619 RDR196619:RDT196619 RNN196619:RNP196619 RXJ196619:RXL196619 SHF196619:SHH196619 SRB196619:SRD196619 TAX196619:TAZ196619 TKT196619:TKV196619 TUP196619:TUR196619 UEL196619:UEN196619 UOH196619:UOJ196619 UYD196619:UYF196619 VHZ196619:VIB196619 VRV196619:VRX196619 WBR196619:WBT196619 WLN196619:WLP196619 WVJ196619:WVL196619 IX262155:IZ262155 ST262155:SV262155 ACP262155:ACR262155 AML262155:AMN262155 AWH262155:AWJ262155 BGD262155:BGF262155 BPZ262155:BQB262155 BZV262155:BZX262155 CJR262155:CJT262155 CTN262155:CTP262155 DDJ262155:DDL262155 DNF262155:DNH262155 DXB262155:DXD262155 EGX262155:EGZ262155 EQT262155:EQV262155 FAP262155:FAR262155 FKL262155:FKN262155 FUH262155:FUJ262155 GED262155:GEF262155 GNZ262155:GOB262155 GXV262155:GXX262155 HHR262155:HHT262155 HRN262155:HRP262155 IBJ262155:IBL262155 ILF262155:ILH262155 IVB262155:IVD262155 JEX262155:JEZ262155 JOT262155:JOV262155 JYP262155:JYR262155 KIL262155:KIN262155 KSH262155:KSJ262155 LCD262155:LCF262155 LLZ262155:LMB262155 LVV262155:LVX262155 MFR262155:MFT262155 MPN262155:MPP262155 MZJ262155:MZL262155 NJF262155:NJH262155 NTB262155:NTD262155 OCX262155:OCZ262155 OMT262155:OMV262155 OWP262155:OWR262155 PGL262155:PGN262155 PQH262155:PQJ262155 QAD262155:QAF262155 QJZ262155:QKB262155 QTV262155:QTX262155 RDR262155:RDT262155 RNN262155:RNP262155 RXJ262155:RXL262155 SHF262155:SHH262155 SRB262155:SRD262155 TAX262155:TAZ262155 TKT262155:TKV262155 TUP262155:TUR262155 UEL262155:UEN262155 UOH262155:UOJ262155 UYD262155:UYF262155 VHZ262155:VIB262155 VRV262155:VRX262155 WBR262155:WBT262155 WLN262155:WLP262155 WVJ262155:WVL262155 IX327691:IZ327691 ST327691:SV327691 ACP327691:ACR327691 AML327691:AMN327691 AWH327691:AWJ327691 BGD327691:BGF327691 BPZ327691:BQB327691 BZV327691:BZX327691 CJR327691:CJT327691 CTN327691:CTP327691 DDJ327691:DDL327691 DNF327691:DNH327691 DXB327691:DXD327691 EGX327691:EGZ327691 EQT327691:EQV327691 FAP327691:FAR327691 FKL327691:FKN327691 FUH327691:FUJ327691 GED327691:GEF327691 GNZ327691:GOB327691 GXV327691:GXX327691 HHR327691:HHT327691 HRN327691:HRP327691 IBJ327691:IBL327691 ILF327691:ILH327691 IVB327691:IVD327691 JEX327691:JEZ327691 JOT327691:JOV327691 JYP327691:JYR327691 KIL327691:KIN327691 KSH327691:KSJ327691 LCD327691:LCF327691 LLZ327691:LMB327691 LVV327691:LVX327691 MFR327691:MFT327691 MPN327691:MPP327691 MZJ327691:MZL327691 NJF327691:NJH327691 NTB327691:NTD327691 OCX327691:OCZ327691 OMT327691:OMV327691 OWP327691:OWR327691 PGL327691:PGN327691 PQH327691:PQJ327691 QAD327691:QAF327691 QJZ327691:QKB327691 QTV327691:QTX327691 RDR327691:RDT327691 RNN327691:RNP327691 RXJ327691:RXL327691 SHF327691:SHH327691 SRB327691:SRD327691 TAX327691:TAZ327691 TKT327691:TKV327691 TUP327691:TUR327691 UEL327691:UEN327691 UOH327691:UOJ327691 UYD327691:UYF327691 VHZ327691:VIB327691 VRV327691:VRX327691 WBR327691:WBT327691 WLN327691:WLP327691 WVJ327691:WVL327691 IX393227:IZ393227 ST393227:SV393227 ACP393227:ACR393227 AML393227:AMN393227 AWH393227:AWJ393227 BGD393227:BGF393227 BPZ393227:BQB393227 BZV393227:BZX393227 CJR393227:CJT393227 CTN393227:CTP393227 DDJ393227:DDL393227 DNF393227:DNH393227 DXB393227:DXD393227 EGX393227:EGZ393227 EQT393227:EQV393227 FAP393227:FAR393227 FKL393227:FKN393227 FUH393227:FUJ393227 GED393227:GEF393227 GNZ393227:GOB393227 GXV393227:GXX393227 HHR393227:HHT393227 HRN393227:HRP393227 IBJ393227:IBL393227 ILF393227:ILH393227 IVB393227:IVD393227 JEX393227:JEZ393227 JOT393227:JOV393227 JYP393227:JYR393227 KIL393227:KIN393227 KSH393227:KSJ393227 LCD393227:LCF393227 LLZ393227:LMB393227 LVV393227:LVX393227 MFR393227:MFT393227 MPN393227:MPP393227 MZJ393227:MZL393227 NJF393227:NJH393227 NTB393227:NTD393227 OCX393227:OCZ393227 OMT393227:OMV393227 OWP393227:OWR393227 PGL393227:PGN393227 PQH393227:PQJ393227 QAD393227:QAF393227 QJZ393227:QKB393227 QTV393227:QTX393227 RDR393227:RDT393227 RNN393227:RNP393227 RXJ393227:RXL393227 SHF393227:SHH393227 SRB393227:SRD393227 TAX393227:TAZ393227 TKT393227:TKV393227 TUP393227:TUR393227 UEL393227:UEN393227 UOH393227:UOJ393227 UYD393227:UYF393227 VHZ393227:VIB393227 VRV393227:VRX393227 WBR393227:WBT393227 WLN393227:WLP393227 WVJ393227:WVL393227 IX458763:IZ458763 ST458763:SV458763 ACP458763:ACR458763 AML458763:AMN458763 AWH458763:AWJ458763 BGD458763:BGF458763 BPZ458763:BQB458763 BZV458763:BZX458763 CJR458763:CJT458763 CTN458763:CTP458763 DDJ458763:DDL458763 DNF458763:DNH458763 DXB458763:DXD458763 EGX458763:EGZ458763 EQT458763:EQV458763 FAP458763:FAR458763 FKL458763:FKN458763 FUH458763:FUJ458763 GED458763:GEF458763 GNZ458763:GOB458763 GXV458763:GXX458763 HHR458763:HHT458763 HRN458763:HRP458763 IBJ458763:IBL458763 ILF458763:ILH458763 IVB458763:IVD458763 JEX458763:JEZ458763 JOT458763:JOV458763 JYP458763:JYR458763 KIL458763:KIN458763 KSH458763:KSJ458763 LCD458763:LCF458763 LLZ458763:LMB458763 LVV458763:LVX458763 MFR458763:MFT458763 MPN458763:MPP458763 MZJ458763:MZL458763 NJF458763:NJH458763 NTB458763:NTD458763 OCX458763:OCZ458763 OMT458763:OMV458763 OWP458763:OWR458763 PGL458763:PGN458763 PQH458763:PQJ458763 QAD458763:QAF458763 QJZ458763:QKB458763 QTV458763:QTX458763 RDR458763:RDT458763 RNN458763:RNP458763 RXJ458763:RXL458763 SHF458763:SHH458763 SRB458763:SRD458763 TAX458763:TAZ458763 TKT458763:TKV458763 TUP458763:TUR458763 UEL458763:UEN458763 UOH458763:UOJ458763 UYD458763:UYF458763 VHZ458763:VIB458763 VRV458763:VRX458763 WBR458763:WBT458763 WLN458763:WLP458763 WVJ458763:WVL458763 IX524299:IZ524299 ST524299:SV524299 ACP524299:ACR524299 AML524299:AMN524299 AWH524299:AWJ524299 BGD524299:BGF524299 BPZ524299:BQB524299 BZV524299:BZX524299 CJR524299:CJT524299 CTN524299:CTP524299 DDJ524299:DDL524299 DNF524299:DNH524299 DXB524299:DXD524299 EGX524299:EGZ524299 EQT524299:EQV524299 FAP524299:FAR524299 FKL524299:FKN524299 FUH524299:FUJ524299 GED524299:GEF524299 GNZ524299:GOB524299 GXV524299:GXX524299 HHR524299:HHT524299 HRN524299:HRP524299 IBJ524299:IBL524299 ILF524299:ILH524299 IVB524299:IVD524299 JEX524299:JEZ524299 JOT524299:JOV524299 JYP524299:JYR524299 KIL524299:KIN524299 KSH524299:KSJ524299 LCD524299:LCF524299 LLZ524299:LMB524299 LVV524299:LVX524299 MFR524299:MFT524299 MPN524299:MPP524299 MZJ524299:MZL524299 NJF524299:NJH524299 NTB524299:NTD524299 OCX524299:OCZ524299 OMT524299:OMV524299 OWP524299:OWR524299 PGL524299:PGN524299 PQH524299:PQJ524299 QAD524299:QAF524299 QJZ524299:QKB524299 QTV524299:QTX524299 RDR524299:RDT524299 RNN524299:RNP524299 RXJ524299:RXL524299 SHF524299:SHH524299 SRB524299:SRD524299 TAX524299:TAZ524299 TKT524299:TKV524299 TUP524299:TUR524299 UEL524299:UEN524299 UOH524299:UOJ524299 UYD524299:UYF524299 VHZ524299:VIB524299 VRV524299:VRX524299 WBR524299:WBT524299 WLN524299:WLP524299 WVJ524299:WVL524299 IX589835:IZ589835 ST589835:SV589835 ACP589835:ACR589835 AML589835:AMN589835 AWH589835:AWJ589835 BGD589835:BGF589835 BPZ589835:BQB589835 BZV589835:BZX589835 CJR589835:CJT589835 CTN589835:CTP589835 DDJ589835:DDL589835 DNF589835:DNH589835 DXB589835:DXD589835 EGX589835:EGZ589835 EQT589835:EQV589835 FAP589835:FAR589835 FKL589835:FKN589835 FUH589835:FUJ589835 GED589835:GEF589835 GNZ589835:GOB589835 GXV589835:GXX589835 HHR589835:HHT589835 HRN589835:HRP589835 IBJ589835:IBL589835 ILF589835:ILH589835 IVB589835:IVD589835 JEX589835:JEZ589835 JOT589835:JOV589835 JYP589835:JYR589835 KIL589835:KIN589835 KSH589835:KSJ589835 LCD589835:LCF589835 LLZ589835:LMB589835 LVV589835:LVX589835 MFR589835:MFT589835 MPN589835:MPP589835 MZJ589835:MZL589835 NJF589835:NJH589835 NTB589835:NTD589835 OCX589835:OCZ589835 OMT589835:OMV589835 OWP589835:OWR589835 PGL589835:PGN589835 PQH589835:PQJ589835 QAD589835:QAF589835 QJZ589835:QKB589835 QTV589835:QTX589835 RDR589835:RDT589835 RNN589835:RNP589835 RXJ589835:RXL589835 SHF589835:SHH589835 SRB589835:SRD589835 TAX589835:TAZ589835 TKT589835:TKV589835 TUP589835:TUR589835 UEL589835:UEN589835 UOH589835:UOJ589835 UYD589835:UYF589835 VHZ589835:VIB589835 VRV589835:VRX589835 WBR589835:WBT589835 WLN589835:WLP589835 WVJ589835:WVL589835 IX655371:IZ655371 ST655371:SV655371 ACP655371:ACR655371 AML655371:AMN655371 AWH655371:AWJ655371 BGD655371:BGF655371 BPZ655371:BQB655371 BZV655371:BZX655371 CJR655371:CJT655371 CTN655371:CTP655371 DDJ655371:DDL655371 DNF655371:DNH655371 DXB655371:DXD655371 EGX655371:EGZ655371 EQT655371:EQV655371 FAP655371:FAR655371 FKL655371:FKN655371 FUH655371:FUJ655371 GED655371:GEF655371 GNZ655371:GOB655371 GXV655371:GXX655371 HHR655371:HHT655371 HRN655371:HRP655371 IBJ655371:IBL655371 ILF655371:ILH655371 IVB655371:IVD655371 JEX655371:JEZ655371 JOT655371:JOV655371 JYP655371:JYR655371 KIL655371:KIN655371 KSH655371:KSJ655371 LCD655371:LCF655371 LLZ655371:LMB655371 LVV655371:LVX655371 MFR655371:MFT655371 MPN655371:MPP655371 MZJ655371:MZL655371 NJF655371:NJH655371 NTB655371:NTD655371 OCX655371:OCZ655371 OMT655371:OMV655371 OWP655371:OWR655371 PGL655371:PGN655371 PQH655371:PQJ655371 QAD655371:QAF655371 QJZ655371:QKB655371 QTV655371:QTX655371 RDR655371:RDT655371 RNN655371:RNP655371 RXJ655371:RXL655371 SHF655371:SHH655371 SRB655371:SRD655371 TAX655371:TAZ655371 TKT655371:TKV655371 TUP655371:TUR655371 UEL655371:UEN655371 UOH655371:UOJ655371 UYD655371:UYF655371 VHZ655371:VIB655371 VRV655371:VRX655371 WBR655371:WBT655371 WLN655371:WLP655371 WVJ655371:WVL655371 IX720907:IZ720907 ST720907:SV720907 ACP720907:ACR720907 AML720907:AMN720907 AWH720907:AWJ720907 BGD720907:BGF720907 BPZ720907:BQB720907 BZV720907:BZX720907 CJR720907:CJT720907 CTN720907:CTP720907 DDJ720907:DDL720907 DNF720907:DNH720907 DXB720907:DXD720907 EGX720907:EGZ720907 EQT720907:EQV720907 FAP720907:FAR720907 FKL720907:FKN720907 FUH720907:FUJ720907 GED720907:GEF720907 GNZ720907:GOB720907 GXV720907:GXX720907 HHR720907:HHT720907 HRN720907:HRP720907 IBJ720907:IBL720907 ILF720907:ILH720907 IVB720907:IVD720907 JEX720907:JEZ720907 JOT720907:JOV720907 JYP720907:JYR720907 KIL720907:KIN720907 KSH720907:KSJ720907 LCD720907:LCF720907 LLZ720907:LMB720907 LVV720907:LVX720907 MFR720907:MFT720907 MPN720907:MPP720907 MZJ720907:MZL720907 NJF720907:NJH720907 NTB720907:NTD720907 OCX720907:OCZ720907 OMT720907:OMV720907 OWP720907:OWR720907 PGL720907:PGN720907 PQH720907:PQJ720907 QAD720907:QAF720907 QJZ720907:QKB720907 QTV720907:QTX720907 RDR720907:RDT720907 RNN720907:RNP720907 RXJ720907:RXL720907 SHF720907:SHH720907 SRB720907:SRD720907 TAX720907:TAZ720907 TKT720907:TKV720907 TUP720907:TUR720907 UEL720907:UEN720907 UOH720907:UOJ720907 UYD720907:UYF720907 VHZ720907:VIB720907 VRV720907:VRX720907 WBR720907:WBT720907 WLN720907:WLP720907 WVJ720907:WVL720907 IX786443:IZ786443 ST786443:SV786443 ACP786443:ACR786443 AML786443:AMN786443 AWH786443:AWJ786443 BGD786443:BGF786443 BPZ786443:BQB786443 BZV786443:BZX786443 CJR786443:CJT786443 CTN786443:CTP786443 DDJ786443:DDL786443 DNF786443:DNH786443 DXB786443:DXD786443 EGX786443:EGZ786443 EQT786443:EQV786443 FAP786443:FAR786443 FKL786443:FKN786443 FUH786443:FUJ786443 GED786443:GEF786443 GNZ786443:GOB786443 GXV786443:GXX786443 HHR786443:HHT786443 HRN786443:HRP786443 IBJ786443:IBL786443 ILF786443:ILH786443 IVB786443:IVD786443 JEX786443:JEZ786443 JOT786443:JOV786443 JYP786443:JYR786443 KIL786443:KIN786443 KSH786443:KSJ786443 LCD786443:LCF786443 LLZ786443:LMB786443 LVV786443:LVX786443 MFR786443:MFT786443 MPN786443:MPP786443 MZJ786443:MZL786443 NJF786443:NJH786443 NTB786443:NTD786443 OCX786443:OCZ786443 OMT786443:OMV786443 OWP786443:OWR786443 PGL786443:PGN786443 PQH786443:PQJ786443 QAD786443:QAF786443 QJZ786443:QKB786443 QTV786443:QTX786443 RDR786443:RDT786443 RNN786443:RNP786443 RXJ786443:RXL786443 SHF786443:SHH786443 SRB786443:SRD786443 TAX786443:TAZ786443 TKT786443:TKV786443 TUP786443:TUR786443 UEL786443:UEN786443 UOH786443:UOJ786443 UYD786443:UYF786443 VHZ786443:VIB786443 VRV786443:VRX786443 WBR786443:WBT786443 WLN786443:WLP786443 WVJ786443:WVL786443 IX851979:IZ851979 ST851979:SV851979 ACP851979:ACR851979 AML851979:AMN851979 AWH851979:AWJ851979 BGD851979:BGF851979 BPZ851979:BQB851979 BZV851979:BZX851979 CJR851979:CJT851979 CTN851979:CTP851979 DDJ851979:DDL851979 DNF851979:DNH851979 DXB851979:DXD851979 EGX851979:EGZ851979 EQT851979:EQV851979 FAP851979:FAR851979 FKL851979:FKN851979 FUH851979:FUJ851979 GED851979:GEF851979 GNZ851979:GOB851979 GXV851979:GXX851979 HHR851979:HHT851979 HRN851979:HRP851979 IBJ851979:IBL851979 ILF851979:ILH851979 IVB851979:IVD851979 JEX851979:JEZ851979 JOT851979:JOV851979 JYP851979:JYR851979 KIL851979:KIN851979 KSH851979:KSJ851979 LCD851979:LCF851979 LLZ851979:LMB851979 LVV851979:LVX851979 MFR851979:MFT851979 MPN851979:MPP851979 MZJ851979:MZL851979 NJF851979:NJH851979 NTB851979:NTD851979 OCX851979:OCZ851979 OMT851979:OMV851979 OWP851979:OWR851979 PGL851979:PGN851979 PQH851979:PQJ851979 QAD851979:QAF851979 QJZ851979:QKB851979 QTV851979:QTX851979 RDR851979:RDT851979 RNN851979:RNP851979 RXJ851979:RXL851979 SHF851979:SHH851979 SRB851979:SRD851979 TAX851979:TAZ851979 TKT851979:TKV851979 TUP851979:TUR851979 UEL851979:UEN851979 UOH851979:UOJ851979 UYD851979:UYF851979 VHZ851979:VIB851979 VRV851979:VRX851979 WBR851979:WBT851979 WLN851979:WLP851979 WVJ851979:WVL851979 IX917515:IZ917515 ST917515:SV917515 ACP917515:ACR917515 AML917515:AMN917515 AWH917515:AWJ917515 BGD917515:BGF917515 BPZ917515:BQB917515 BZV917515:BZX917515 CJR917515:CJT917515 CTN917515:CTP917515 DDJ917515:DDL917515 DNF917515:DNH917515 DXB917515:DXD917515 EGX917515:EGZ917515 EQT917515:EQV917515 FAP917515:FAR917515 FKL917515:FKN917515 FUH917515:FUJ917515 GED917515:GEF917515 GNZ917515:GOB917515 GXV917515:GXX917515 HHR917515:HHT917515 HRN917515:HRP917515 IBJ917515:IBL917515 ILF917515:ILH917515 IVB917515:IVD917515 JEX917515:JEZ917515 JOT917515:JOV917515 JYP917515:JYR917515 KIL917515:KIN917515 KSH917515:KSJ917515 LCD917515:LCF917515 LLZ917515:LMB917515 LVV917515:LVX917515 MFR917515:MFT917515 MPN917515:MPP917515 MZJ917515:MZL917515 NJF917515:NJH917515 NTB917515:NTD917515 OCX917515:OCZ917515 OMT917515:OMV917515 OWP917515:OWR917515 PGL917515:PGN917515 PQH917515:PQJ917515 QAD917515:QAF917515 QJZ917515:QKB917515 QTV917515:QTX917515 RDR917515:RDT917515 RNN917515:RNP917515 RXJ917515:RXL917515 SHF917515:SHH917515 SRB917515:SRD917515 TAX917515:TAZ917515 TKT917515:TKV917515 TUP917515:TUR917515 UEL917515:UEN917515 UOH917515:UOJ917515 UYD917515:UYF917515 VHZ917515:VIB917515 VRV917515:VRX917515 WBR917515:WBT917515 WLN917515:WLP917515 WVJ917515:WVL917515 IX983051:IZ983051 ST983051:SV983051 ACP983051:ACR983051 AML983051:AMN983051 AWH983051:AWJ983051 BGD983051:BGF983051 BPZ983051:BQB983051 BZV983051:BZX983051 CJR983051:CJT983051 CTN983051:CTP983051 DDJ983051:DDL983051 DNF983051:DNH983051 DXB983051:DXD983051 EGX983051:EGZ983051 EQT983051:EQV983051 FAP983051:FAR983051 FKL983051:FKN983051 FUH983051:FUJ983051 GED983051:GEF983051 GNZ983051:GOB983051 GXV983051:GXX983051 HHR983051:HHT983051 HRN983051:HRP983051 IBJ983051:IBL983051 ILF983051:ILH983051 IVB983051:IVD983051 JEX983051:JEZ983051 JOT983051:JOV983051 JYP983051:JYR983051 KIL983051:KIN983051 KSH983051:KSJ983051 LCD983051:LCF983051 LLZ983051:LMB983051 LVV983051:LVX983051 MFR983051:MFT983051 MPN983051:MPP983051 MZJ983051:MZL983051 NJF983051:NJH983051 NTB983051:NTD983051 OCX983051:OCZ983051 OMT983051:OMV983051 OWP983051:OWR983051 PGL983051:PGN983051 PQH983051:PQJ983051 QAD983051:QAF983051 QJZ983051:QKB983051 QTV983051:QTX983051 RDR983051:RDT983051 RNN983051:RNP983051 RXJ983051:RXL983051 SHF983051:SHH983051 SRB983051:SRD983051 TAX983051:TAZ983051 TKT983051:TKV983051 TUP983051:TUR983051 UEL983051:UEN983051 UOH983051:UOJ983051 UYD983051:UYF983051 VHZ983051:VIB983051 VRV983051:VRX983051 WBR983051:WBT983051 WLN983051:WLP983051 WVJ983051:WVL983051 G131083 G196619 G262155 G327691 G393227 G458763 G524299 G589835 G655371 G720907 G786443 G851979 G917515 G983051 G65547" xr:uid="{00000000-0002-0000-0000-000004000000}">
      <formula1>(0.07*G65545)/1</formula1>
    </dataValidation>
    <dataValidation operator="equal" allowBlank="1" showErrorMessage="1" promptTitle="Tähelepanu!" prompt="AMIF tulu peab võrduma AMIF kuluga." sqref="B13" xr:uid="{00000000-0002-0000-0000-000006000000}"/>
    <dataValidation type="list" allowBlank="1" showInputMessage="1" showErrorMessage="1" promptTitle="Tähelepanu!" prompt="Vali nimekirjast projekti valdkond!" sqref="B10" xr:uid="{00000000-0002-0000-0000-000007000000}">
      <formula1>Valdkond</formula1>
    </dataValidation>
    <dataValidation type="list" allowBlank="1" showInputMessage="1" showErrorMessage="1" errorTitle="Tähelepanu!" error="Vali ühik nimekirjast" promptTitle="Tähelepanu!" prompt="Vali ühik nimekirjast" sqref="D34:D37 D39:D41 D43:D55" xr:uid="{00000000-0002-0000-0000-000008000000}">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57" xr:uid="{00000000-0002-0000-0000-000009000000}">
      <formula1>ROUND(G56*7%,2)</formula1>
    </dataValidation>
    <dataValidation type="decimal" allowBlank="1" showInputMessage="1" showErrorMessage="1" errorTitle="Tähelepanu!" error="AMIF toetuse osakaal ei saa olla suurem kui 75%" promptTitle="Tähelepanu!" prompt="AMIF toetuse osakaal ei saa olla suurem kui 75%" sqref="D14" xr:uid="{00000000-0002-0000-0000-00000A000000}">
      <formula1>0</formula1>
      <formula2>75</formula2>
    </dataValidation>
    <dataValidation type="decimal" operator="equal" allowBlank="1" showInputMessage="1" showErrorMessage="1" errorTitle="Tähelepanu!" error="Tervik peab olema 100%" promptTitle="Tähelepanu!" prompt="Osakaalude summa peab olema 100%" sqref="D19" xr:uid="{00000000-0002-0000-0000-00000B000000}">
      <formula1>100</formula1>
    </dataValidation>
    <dataValidation type="decimal" operator="equal" allowBlank="1" showInputMessage="1" showErrorMessage="1" sqref="C19" xr:uid="{00000000-0002-0000-0000-00000C000000}">
      <formula1>C28</formula1>
    </dataValidation>
    <dataValidation type="custom" allowBlank="1" showInputMessage="1" showErrorMessage="1" sqref="D15" xr:uid="{00000000-0002-0000-0000-00000D000000}">
      <formula1>IF(SUM(D14:D18)&gt;100," ",100-(D14+D16+D17+D18))</formula1>
    </dataValidation>
  </dataValidations>
  <pageMargins left="0.7" right="0.7" top="0.75" bottom="0.75" header="0.3" footer="0.3"/>
  <pageSetup paperSize="9" orientation="portrait" r:id="rId1"/>
  <ignoredErrors>
    <ignoredError sqref="C16:C19 D19 G39 G37" unlockedFormula="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14"/>
  <sheetViews>
    <sheetView workbookViewId="0">
      <selection activeCell="A11" sqref="A11"/>
    </sheetView>
  </sheetViews>
  <sheetFormatPr defaultColWidth="8.85546875" defaultRowHeight="15" x14ac:dyDescent="0.25"/>
  <cols>
    <col min="1" max="1" width="64.42578125" bestFit="1" customWidth="1"/>
    <col min="2" max="2" width="7.42578125" bestFit="1" customWidth="1"/>
    <col min="3" max="3" width="11.85546875" bestFit="1" customWidth="1"/>
  </cols>
  <sheetData>
    <row r="1" spans="1:1" ht="15.75" x14ac:dyDescent="0.25">
      <c r="A1" s="2" t="s">
        <v>14</v>
      </c>
    </row>
    <row r="2" spans="1:1" ht="15.75" x14ac:dyDescent="0.25">
      <c r="A2" s="2" t="s">
        <v>15</v>
      </c>
    </row>
    <row r="3" spans="1:1" ht="15.75" x14ac:dyDescent="0.25">
      <c r="A3" s="2" t="s">
        <v>16</v>
      </c>
    </row>
    <row r="6" spans="1:1" ht="15.75" x14ac:dyDescent="0.25">
      <c r="A6" s="2" t="s">
        <v>26</v>
      </c>
    </row>
    <row r="7" spans="1:1" ht="15.75" x14ac:dyDescent="0.25">
      <c r="A7" s="2" t="s">
        <v>41</v>
      </c>
    </row>
    <row r="8" spans="1:1" s="1" customFormat="1" ht="15.75" x14ac:dyDescent="0.25">
      <c r="A8" s="2" t="s">
        <v>34</v>
      </c>
    </row>
    <row r="9" spans="1:1" ht="15.75" x14ac:dyDescent="0.25">
      <c r="A9" s="2" t="s">
        <v>35</v>
      </c>
    </row>
    <row r="12" spans="1:1" ht="15.75" x14ac:dyDescent="0.25">
      <c r="A12" s="2" t="s">
        <v>38</v>
      </c>
    </row>
    <row r="13" spans="1:1" ht="15.75" x14ac:dyDescent="0.25">
      <c r="A13" s="2" t="s">
        <v>39</v>
      </c>
    </row>
    <row r="14" spans="1:1" ht="15.75" x14ac:dyDescent="0.25">
      <c r="A14" s="2"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 Eelarve</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Anu Viltrop</cp:lastModifiedBy>
  <dcterms:created xsi:type="dcterms:W3CDTF">2014-06-17T10:19:13Z</dcterms:created>
  <dcterms:modified xsi:type="dcterms:W3CDTF">2022-02-10T04:15:49Z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2020-06-17T14:15:06Z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f6f706d2-7a9e-48e3-ad44-0000d38853a4</vt:lpwstr>
  </property>
  <property fmtid="{D5CDD505-2E9C-101B-9397-08002B2CF9AE}" pid="8" name="MSIP_Label_2059aa38-f392-4105-be92-628035578272_ContentBits">
    <vt:lpwstr>0</vt:lpwstr>
  </property>
</Properties>
</file>